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Garden\Desktop\ноябрь школы\"/>
    </mc:Choice>
  </mc:AlternateContent>
  <bookViews>
    <workbookView xWindow="0" yWindow="0" windowWidth="11400" windowHeight="5892" tabRatio="0"/>
  </bookViews>
  <sheets>
    <sheet name="TDSheet" sheetId="1" r:id="rId1"/>
  </sheets>
  <definedNames>
    <definedName name="_xlnm.Print_Area" localSheetId="0">TDSheet!$A$1:$V$293</definedName>
  </definedNames>
  <calcPr calcId="152511" refMode="R1C1"/>
</workbook>
</file>

<file path=xl/calcChain.xml><?xml version="1.0" encoding="utf-8"?>
<calcChain xmlns="http://schemas.openxmlformats.org/spreadsheetml/2006/main">
  <c r="P267" i="1" l="1"/>
  <c r="Q267" i="1"/>
  <c r="R267" i="1"/>
  <c r="S267" i="1"/>
  <c r="O267" i="1"/>
  <c r="P266" i="1"/>
  <c r="Q266" i="1"/>
  <c r="R266" i="1"/>
  <c r="S266" i="1"/>
  <c r="T266" i="1"/>
  <c r="O266" i="1"/>
  <c r="D266" i="1"/>
  <c r="D267" i="1"/>
  <c r="O53" i="1" l="1"/>
  <c r="O54" i="1" s="1"/>
  <c r="D53" i="1"/>
  <c r="O45" i="1"/>
  <c r="D45" i="1"/>
  <c r="D54" i="1" l="1"/>
  <c r="S256" i="1"/>
  <c r="R256" i="1"/>
  <c r="R265" i="1" s="1"/>
  <c r="Q256" i="1"/>
  <c r="Q265" i="1" s="1"/>
  <c r="P256" i="1"/>
  <c r="P265" i="1" s="1"/>
  <c r="O256" i="1"/>
  <c r="Q123" i="1"/>
  <c r="Q132" i="1" s="1"/>
  <c r="R123" i="1"/>
  <c r="R132" i="1" s="1"/>
  <c r="S123" i="1"/>
  <c r="P123" i="1"/>
  <c r="P132" i="1" s="1"/>
  <c r="O203" i="1"/>
  <c r="D71" i="1"/>
  <c r="E71" i="1"/>
  <c r="E80" i="1" s="1"/>
  <c r="F71" i="1"/>
  <c r="G71" i="1"/>
  <c r="H71" i="1"/>
  <c r="O71" i="1"/>
  <c r="O80" i="1" s="1"/>
  <c r="D79" i="1"/>
  <c r="E79" i="1"/>
  <c r="F79" i="1"/>
  <c r="F80" i="1" s="1"/>
  <c r="G79" i="1"/>
  <c r="G80" i="1" s="1"/>
  <c r="H79" i="1"/>
  <c r="O79" i="1"/>
  <c r="P79" i="1"/>
  <c r="P80" i="1" s="1"/>
  <c r="Q79" i="1"/>
  <c r="Q80" i="1" s="1"/>
  <c r="R79" i="1"/>
  <c r="R80" i="1" s="1"/>
  <c r="S79" i="1"/>
  <c r="D80" i="1"/>
  <c r="S80" i="1"/>
  <c r="O25" i="1"/>
  <c r="D25" i="1"/>
  <c r="O18" i="1"/>
  <c r="D18" i="1"/>
  <c r="O211" i="1"/>
  <c r="O212" i="1" s="1"/>
  <c r="D211" i="1"/>
  <c r="S203" i="1"/>
  <c r="S212" i="1" s="1"/>
  <c r="R203" i="1"/>
  <c r="R212" i="1" s="1"/>
  <c r="Q203" i="1"/>
  <c r="Q212" i="1" s="1"/>
  <c r="P203" i="1"/>
  <c r="P212" i="1" s="1"/>
  <c r="H203" i="1"/>
  <c r="H212" i="1" s="1"/>
  <c r="G203" i="1"/>
  <c r="G212" i="1" s="1"/>
  <c r="F203" i="1"/>
  <c r="F212" i="1" s="1"/>
  <c r="E203" i="1"/>
  <c r="E212" i="1" s="1"/>
  <c r="D203" i="1"/>
  <c r="S176" i="1"/>
  <c r="R176" i="1"/>
  <c r="Q176" i="1"/>
  <c r="P176" i="1"/>
  <c r="O176" i="1"/>
  <c r="H176" i="1"/>
  <c r="H185" i="1" s="1"/>
  <c r="G176" i="1"/>
  <c r="G185" i="1" s="1"/>
  <c r="F176" i="1"/>
  <c r="F185" i="1" s="1"/>
  <c r="E176" i="1"/>
  <c r="E185" i="1" s="1"/>
  <c r="D176" i="1"/>
  <c r="O264" i="1"/>
  <c r="D264" i="1"/>
  <c r="S265" i="1"/>
  <c r="H256" i="1"/>
  <c r="H265" i="1" s="1"/>
  <c r="G256" i="1"/>
  <c r="G265" i="1" s="1"/>
  <c r="F256" i="1"/>
  <c r="F265" i="1" s="1"/>
  <c r="E256" i="1"/>
  <c r="E265" i="1" s="1"/>
  <c r="D256" i="1"/>
  <c r="O238" i="1"/>
  <c r="D238" i="1"/>
  <c r="D239" i="1" s="1"/>
  <c r="S230" i="1"/>
  <c r="S239" i="1" s="1"/>
  <c r="R230" i="1"/>
  <c r="R239" i="1" s="1"/>
  <c r="Q230" i="1"/>
  <c r="Q239" i="1" s="1"/>
  <c r="P230" i="1"/>
  <c r="P239" i="1" s="1"/>
  <c r="O230" i="1"/>
  <c r="H230" i="1"/>
  <c r="H239" i="1" s="1"/>
  <c r="G230" i="1"/>
  <c r="G239" i="1" s="1"/>
  <c r="F230" i="1"/>
  <c r="F239" i="1" s="1"/>
  <c r="E230" i="1"/>
  <c r="E239" i="1" s="1"/>
  <c r="D230" i="1"/>
  <c r="O184" i="1"/>
  <c r="D184" i="1"/>
  <c r="T158" i="1"/>
  <c r="T159" i="1" s="1"/>
  <c r="S158" i="1"/>
  <c r="S159" i="1" s="1"/>
  <c r="R158" i="1"/>
  <c r="R159" i="1" s="1"/>
  <c r="Q158" i="1"/>
  <c r="Q159" i="1" s="1"/>
  <c r="P158" i="1"/>
  <c r="I158" i="1"/>
  <c r="I159" i="1" s="1"/>
  <c r="H158" i="1"/>
  <c r="H159" i="1" s="1"/>
  <c r="G158" i="1"/>
  <c r="G159" i="1" s="1"/>
  <c r="F158" i="1"/>
  <c r="F159" i="1" s="1"/>
  <c r="E158" i="1"/>
  <c r="P150" i="1"/>
  <c r="E150" i="1"/>
  <c r="S132" i="1"/>
  <c r="O131" i="1"/>
  <c r="D131" i="1"/>
  <c r="O123" i="1"/>
  <c r="I123" i="1"/>
  <c r="H123" i="1"/>
  <c r="H132" i="1" s="1"/>
  <c r="H266" i="1" s="1"/>
  <c r="H267" i="1" s="1"/>
  <c r="G123" i="1"/>
  <c r="G132" i="1" s="1"/>
  <c r="G266" i="1" s="1"/>
  <c r="G267" i="1" s="1"/>
  <c r="F123" i="1"/>
  <c r="F132" i="1" s="1"/>
  <c r="F266" i="1" s="1"/>
  <c r="F267" i="1" s="1"/>
  <c r="E123" i="1"/>
  <c r="E132" i="1" s="1"/>
  <c r="E266" i="1" s="1"/>
  <c r="E267" i="1" s="1"/>
  <c r="D123" i="1"/>
  <c r="O105" i="1"/>
  <c r="D105" i="1"/>
  <c r="S98" i="1"/>
  <c r="S106" i="1" s="1"/>
  <c r="R98" i="1"/>
  <c r="R106" i="1" s="1"/>
  <c r="Q98" i="1"/>
  <c r="Q106" i="1" s="1"/>
  <c r="P98" i="1"/>
  <c r="P106" i="1" s="1"/>
  <c r="O98" i="1"/>
  <c r="H98" i="1"/>
  <c r="H106" i="1" s="1"/>
  <c r="G98" i="1"/>
  <c r="G106" i="1" s="1"/>
  <c r="F98" i="1"/>
  <c r="F106" i="1" s="1"/>
  <c r="E98" i="1"/>
  <c r="E106" i="1" s="1"/>
  <c r="D98" i="1"/>
  <c r="O265" i="1" l="1"/>
  <c r="D26" i="1"/>
  <c r="E159" i="1"/>
  <c r="O106" i="1"/>
  <c r="O26" i="1"/>
  <c r="H80" i="1"/>
  <c r="O239" i="1"/>
  <c r="D265" i="1"/>
  <c r="D212" i="1"/>
  <c r="D132" i="1"/>
  <c r="D106" i="1"/>
  <c r="P159" i="1"/>
  <c r="D185" i="1"/>
  <c r="O132" i="1"/>
  <c r="O185" i="1"/>
</calcChain>
</file>

<file path=xl/sharedStrings.xml><?xml version="1.0" encoding="utf-8"?>
<sst xmlns="http://schemas.openxmlformats.org/spreadsheetml/2006/main" count="1757" uniqueCount="325">
  <si>
    <t>День:</t>
  </si>
  <si>
    <t>Сезон:</t>
  </si>
  <si>
    <t>Неделя:</t>
  </si>
  <si>
    <t>1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</si>
  <si>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</si>
  <si>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</si>
  <si>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</si>
  <si>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</si>
  <si>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</si>
  <si>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</si>
  <si>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</si>
  <si>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</si>
  <si>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</si>
  <si>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</si>
  <si>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150/4</t>
  </si>
  <si>
    <t>6</t>
  </si>
  <si>
    <t>4</t>
  </si>
  <si>
    <t>37</t>
  </si>
  <si>
    <t>204</t>
  </si>
  <si>
    <t>77,01</t>
  </si>
  <si>
    <t>55</t>
  </si>
  <si>
    <t>15</t>
  </si>
  <si>
    <t>163</t>
  </si>
  <si>
    <t>192</t>
  </si>
  <si>
    <t>30</t>
  </si>
  <si>
    <t>2</t>
  </si>
  <si>
    <t>22</t>
  </si>
  <si>
    <t>593,05</t>
  </si>
  <si>
    <t>200/7</t>
  </si>
  <si>
    <t>10</t>
  </si>
  <si>
    <t>42</t>
  </si>
  <si>
    <t>3</t>
  </si>
  <si>
    <t>94,02</t>
  </si>
  <si>
    <t>50/15</t>
  </si>
  <si>
    <t>50</t>
  </si>
  <si>
    <t>155</t>
  </si>
  <si>
    <t>3,04</t>
  </si>
  <si>
    <t>Итого за завтрак</t>
  </si>
  <si>
    <t>16</t>
  </si>
  <si>
    <t>20</t>
  </si>
  <si>
    <t>99</t>
  </si>
  <si>
    <t>586</t>
  </si>
  <si>
    <t>обед</t>
  </si>
  <si>
    <t>200/8</t>
  </si>
  <si>
    <t>8</t>
  </si>
  <si>
    <t>73</t>
  </si>
  <si>
    <t>25</t>
  </si>
  <si>
    <t>10,07</t>
  </si>
  <si>
    <t>180/5</t>
  </si>
  <si>
    <t>40</t>
  </si>
  <si>
    <t>222</t>
  </si>
  <si>
    <t>20/50</t>
  </si>
  <si>
    <t>114</t>
  </si>
  <si>
    <t>47,31</t>
  </si>
  <si>
    <t>200/5</t>
  </si>
  <si>
    <t>11</t>
  </si>
  <si>
    <t>39</t>
  </si>
  <si>
    <t>102,04</t>
  </si>
  <si>
    <t>24</t>
  </si>
  <si>
    <t>123</t>
  </si>
  <si>
    <t>207</t>
  </si>
  <si>
    <t>Итого за обед</t>
  </si>
  <si>
    <t>23</t>
  </si>
  <si>
    <t>87</t>
  </si>
  <si>
    <t>571</t>
  </si>
  <si>
    <t>48</t>
  </si>
  <si>
    <t>Итого за день</t>
  </si>
  <si>
    <t>36</t>
  </si>
  <si>
    <t>43</t>
  </si>
  <si>
    <t>186</t>
  </si>
  <si>
    <t>1157</t>
  </si>
  <si>
    <t>52</t>
  </si>
  <si>
    <t>вторник</t>
  </si>
  <si>
    <t>9</t>
  </si>
  <si>
    <t>265</t>
  </si>
  <si>
    <t>65</t>
  </si>
  <si>
    <t>70</t>
  </si>
  <si>
    <t>18</t>
  </si>
  <si>
    <t>229</t>
  </si>
  <si>
    <t>521</t>
  </si>
  <si>
    <t>200/10</t>
  </si>
  <si>
    <t>21</t>
  </si>
  <si>
    <t>89</t>
  </si>
  <si>
    <t>102,03</t>
  </si>
  <si>
    <t>32</t>
  </si>
  <si>
    <t>86</t>
  </si>
  <si>
    <t>728</t>
  </si>
  <si>
    <t>200/26</t>
  </si>
  <si>
    <t>7</t>
  </si>
  <si>
    <t>161</t>
  </si>
  <si>
    <t>33,15</t>
  </si>
  <si>
    <t>5</t>
  </si>
  <si>
    <t>140</t>
  </si>
  <si>
    <t>26</t>
  </si>
  <si>
    <t>107,08</t>
  </si>
  <si>
    <t>12</t>
  </si>
  <si>
    <t>194</t>
  </si>
  <si>
    <t>486,01</t>
  </si>
  <si>
    <t>19</t>
  </si>
  <si>
    <t>100</t>
  </si>
  <si>
    <t>682</t>
  </si>
  <si>
    <t>41</t>
  </si>
  <si>
    <t>51</t>
  </si>
  <si>
    <t>47</t>
  </si>
  <si>
    <t>1410</t>
  </si>
  <si>
    <t>469,03</t>
  </si>
  <si>
    <t>150</t>
  </si>
  <si>
    <t>13</t>
  </si>
  <si>
    <t>31</t>
  </si>
  <si>
    <t>284</t>
  </si>
  <si>
    <t>461,1</t>
  </si>
  <si>
    <t>200</t>
  </si>
  <si>
    <t>92,02</t>
  </si>
  <si>
    <t>46</t>
  </si>
  <si>
    <t>14</t>
  </si>
  <si>
    <t>77</t>
  </si>
  <si>
    <t>45</t>
  </si>
  <si>
    <t>250</t>
  </si>
  <si>
    <t>120</t>
  </si>
  <si>
    <t>31,18</t>
  </si>
  <si>
    <t>63</t>
  </si>
  <si>
    <t>220</t>
  </si>
  <si>
    <t>35</t>
  </si>
  <si>
    <t>115</t>
  </si>
  <si>
    <t>30/40</t>
  </si>
  <si>
    <t>215</t>
  </si>
  <si>
    <t>187</t>
  </si>
  <si>
    <t>60</t>
  </si>
  <si>
    <t>522</t>
  </si>
  <si>
    <t>49</t>
  </si>
  <si>
    <t>250/10</t>
  </si>
  <si>
    <t>61</t>
  </si>
  <si>
    <t>26,08</t>
  </si>
  <si>
    <t>94</t>
  </si>
  <si>
    <t>29,12</t>
  </si>
  <si>
    <t>303</t>
  </si>
  <si>
    <t>180/4,5</t>
  </si>
  <si>
    <t>33</t>
  </si>
  <si>
    <t>230</t>
  </si>
  <si>
    <t>73,02</t>
  </si>
  <si>
    <t>200/20</t>
  </si>
  <si>
    <t>102,14</t>
  </si>
  <si>
    <t>81</t>
  </si>
  <si>
    <t>17</t>
  </si>
  <si>
    <t>27,09</t>
  </si>
  <si>
    <t>85</t>
  </si>
  <si>
    <t>760</t>
  </si>
  <si>
    <t>174</t>
  </si>
  <si>
    <t>98</t>
  </si>
  <si>
    <t>693</t>
  </si>
  <si>
    <t>26,09</t>
  </si>
  <si>
    <t>67</t>
  </si>
  <si>
    <t>355</t>
  </si>
  <si>
    <t>69,02</t>
  </si>
  <si>
    <t>104,01</t>
  </si>
  <si>
    <t>494</t>
  </si>
  <si>
    <t>96</t>
  </si>
  <si>
    <t>36,06</t>
  </si>
  <si>
    <t>210</t>
  </si>
  <si>
    <t>67,01</t>
  </si>
  <si>
    <t>47,19</t>
  </si>
  <si>
    <t>92</t>
  </si>
  <si>
    <t>598</t>
  </si>
  <si>
    <t>320</t>
  </si>
  <si>
    <t>64,18</t>
  </si>
  <si>
    <t>29</t>
  </si>
  <si>
    <t>27</t>
  </si>
  <si>
    <t>92,04</t>
  </si>
  <si>
    <t>135</t>
  </si>
  <si>
    <t>207,01</t>
  </si>
  <si>
    <t>83</t>
  </si>
  <si>
    <t>633</t>
  </si>
  <si>
    <t>105</t>
  </si>
  <si>
    <t>840</t>
  </si>
  <si>
    <t>74,02</t>
  </si>
  <si>
    <t>66</t>
  </si>
  <si>
    <t>101,02</t>
  </si>
  <si>
    <t>107</t>
  </si>
  <si>
    <t>97</t>
  </si>
  <si>
    <t>663</t>
  </si>
  <si>
    <t>44</t>
  </si>
  <si>
    <t>246</t>
  </si>
  <si>
    <t>77,02</t>
  </si>
  <si>
    <t>593,06</t>
  </si>
  <si>
    <t>635</t>
  </si>
  <si>
    <t>88</t>
  </si>
  <si>
    <t>10,08</t>
  </si>
  <si>
    <t>40/50</t>
  </si>
  <si>
    <t>47,32</t>
  </si>
  <si>
    <t>34</t>
  </si>
  <si>
    <t>172</t>
  </si>
  <si>
    <t>208</t>
  </si>
  <si>
    <t>695</t>
  </si>
  <si>
    <t>54</t>
  </si>
  <si>
    <t>206</t>
  </si>
  <si>
    <t>1330</t>
  </si>
  <si>
    <t>288</t>
  </si>
  <si>
    <t>65,02</t>
  </si>
  <si>
    <t>93</t>
  </si>
  <si>
    <t>758</t>
  </si>
  <si>
    <t>250/38</t>
  </si>
  <si>
    <t>33,14</t>
  </si>
  <si>
    <t>121</t>
  </si>
  <si>
    <t>790</t>
  </si>
  <si>
    <t>58</t>
  </si>
  <si>
    <t>214</t>
  </si>
  <si>
    <t>1548</t>
  </si>
  <si>
    <t>469</t>
  </si>
  <si>
    <t>180</t>
  </si>
  <si>
    <t>341</t>
  </si>
  <si>
    <t>461,11</t>
  </si>
  <si>
    <t>550</t>
  </si>
  <si>
    <t>164</t>
  </si>
  <si>
    <t>107,1</t>
  </si>
  <si>
    <t>153</t>
  </si>
  <si>
    <t>488,1</t>
  </si>
  <si>
    <t>672</t>
  </si>
  <si>
    <t>104</t>
  </si>
  <si>
    <t>27,1</t>
  </si>
  <si>
    <t>855</t>
  </si>
  <si>
    <t>108</t>
  </si>
  <si>
    <t>735</t>
  </si>
  <si>
    <t>36,07</t>
  </si>
  <si>
    <t>667</t>
  </si>
  <si>
    <t>38</t>
  </si>
  <si>
    <t>1245</t>
  </si>
  <si>
    <t>389</t>
  </si>
  <si>
    <t>64,2</t>
  </si>
  <si>
    <t>731</t>
  </si>
  <si>
    <t>126</t>
  </si>
  <si>
    <t>948</t>
  </si>
  <si>
    <t>117</t>
  </si>
  <si>
    <t>777</t>
  </si>
  <si>
    <t xml:space="preserve">Макаронные изделия отварные </t>
  </si>
  <si>
    <t xml:space="preserve">Сосиска Детская </t>
  </si>
  <si>
    <t>Соус томатный</t>
  </si>
  <si>
    <t>Чай с лимоном и сахаром</t>
  </si>
  <si>
    <t>Бутерброд с повидлом</t>
  </si>
  <si>
    <t xml:space="preserve">Щи с капустой и картофелем </t>
  </si>
  <si>
    <t xml:space="preserve">Каша перловая рассыпчатая </t>
  </si>
  <si>
    <t xml:space="preserve">Гуляш из мяса кур </t>
  </si>
  <si>
    <t xml:space="preserve">Чай витаминный </t>
  </si>
  <si>
    <t xml:space="preserve">Хлеб пшеничный </t>
  </si>
  <si>
    <t xml:space="preserve">Каша гречневая рассыпчатая </t>
  </si>
  <si>
    <t xml:space="preserve">Куры отварные (бедра) </t>
  </si>
  <si>
    <t xml:space="preserve">Соус томатный </t>
  </si>
  <si>
    <t xml:space="preserve">Напиток из свежих мороженных ягод </t>
  </si>
  <si>
    <t xml:space="preserve">Суп картофельный с бобовыми и гренками </t>
  </si>
  <si>
    <t xml:space="preserve">Картофельное пюре </t>
  </si>
  <si>
    <t xml:space="preserve">Котлеты из мяса птицы </t>
  </si>
  <si>
    <t xml:space="preserve">Чай с лимоном и сахаром </t>
  </si>
  <si>
    <t xml:space="preserve">Плов из говядины </t>
  </si>
  <si>
    <t xml:space="preserve">Чай с сахаром   </t>
  </si>
  <si>
    <t xml:space="preserve">Сок фруктовый  </t>
  </si>
  <si>
    <t>Хлеб пшеничный</t>
  </si>
  <si>
    <t xml:space="preserve">Суп картофельный с крупой пшенной </t>
  </si>
  <si>
    <t xml:space="preserve">Пастила Пастилушка </t>
  </si>
  <si>
    <t xml:space="preserve">Рыба,(филе) тушенная в томате с овощами </t>
  </si>
  <si>
    <t xml:space="preserve">Рассольник "Ленинградский" </t>
  </si>
  <si>
    <t xml:space="preserve">Мясо тушеное с овощами </t>
  </si>
  <si>
    <t xml:space="preserve">Кисель из концентрата </t>
  </si>
  <si>
    <t xml:space="preserve">Каша пшенная молочная жидкая </t>
  </si>
  <si>
    <t xml:space="preserve">Напиток из свежих яблок </t>
  </si>
  <si>
    <t xml:space="preserve">Борщ с капустой и картофелем </t>
  </si>
  <si>
    <t xml:space="preserve">Куры отварные (бедра)  </t>
  </si>
  <si>
    <t xml:space="preserve">Йогурт </t>
  </si>
  <si>
    <t>Напиток из свежих яблок</t>
  </si>
  <si>
    <t xml:space="preserve">Огурцы соленые </t>
  </si>
  <si>
    <t xml:space="preserve">Свекольник </t>
  </si>
  <si>
    <t xml:space="preserve">Каша рисовая рассыпчатая </t>
  </si>
  <si>
    <t xml:space="preserve">Гуляш из говядины </t>
  </si>
  <si>
    <t xml:space="preserve">Плов из мяса кур </t>
  </si>
  <si>
    <t xml:space="preserve">Чай с сахаром </t>
  </si>
  <si>
    <t>Кисель из концентрата</t>
  </si>
  <si>
    <t xml:space="preserve">Каша молочная "Дружба" </t>
  </si>
  <si>
    <t xml:space="preserve">Бутерброд с повидлом </t>
  </si>
  <si>
    <t>Фрукты</t>
  </si>
  <si>
    <t>Котлеты из мяса птицы</t>
  </si>
  <si>
    <t>Чай витаминный</t>
  </si>
  <si>
    <t>Сосиска Детская</t>
  </si>
  <si>
    <t xml:space="preserve">Гуляш из мяса кур  </t>
  </si>
  <si>
    <t>Гуляш из говядины</t>
  </si>
  <si>
    <t>_______________</t>
  </si>
  <si>
    <t>Возрастная категория:7-11 лет</t>
  </si>
  <si>
    <t>Возрастная категория:12 лет и старше</t>
  </si>
  <si>
    <t>Рацион: дети с ОВЗ и дети-инвалиды                                (5-11 классы)</t>
  </si>
  <si>
    <t>Рацион: дети с ОВЗ и дети-инвалиды                              ( 1-4 классы)</t>
  </si>
  <si>
    <t>осень</t>
  </si>
  <si>
    <t>понедельник</t>
  </si>
  <si>
    <t>среда</t>
  </si>
  <si>
    <t>четверг</t>
  </si>
  <si>
    <t>пятница</t>
  </si>
  <si>
    <t>Каша "Артек" молочная</t>
  </si>
  <si>
    <t>Стоимость</t>
  </si>
  <si>
    <t>Рацион: дети с ОВЗ и дети-инвалиды         (1-4 классы)</t>
  </si>
  <si>
    <t>Рацион: дети с ОВЗ и дети-инвалиды                  (5-11 классы)</t>
  </si>
  <si>
    <t>Рацион: дети с ОВЗ и дети-инвалиды                      (1-4 классы)</t>
  </si>
  <si>
    <t>Рацион: дети с ОВЗ и дети-инвалиды                      (5-11 классы)</t>
  </si>
  <si>
    <t>Рацион: дети с ОВЗ и дети-инвалид  ( 1-4 классы)</t>
  </si>
  <si>
    <t>Рацион: дети с ОВЗ и дети-инвалиды  (1-4 классы)</t>
  </si>
  <si>
    <t>Рацион: дети с ОВЗ и дети-инвалиды (1-4 классы)</t>
  </si>
  <si>
    <t>Огурцы соленые</t>
  </si>
  <si>
    <t>Салат из свеклы с соленми огурцами</t>
  </si>
  <si>
    <t>Печенье 2 шт</t>
  </si>
  <si>
    <t>Пельмени Сказка</t>
  </si>
  <si>
    <t>Кекс Махариши для детского питания с джемом из лесных ягод</t>
  </si>
  <si>
    <t>Печенье сдобное</t>
  </si>
  <si>
    <t>Печенье Сказка</t>
  </si>
  <si>
    <t>Салат из квашеной капусты</t>
  </si>
  <si>
    <t>Бутерброд с сыром</t>
  </si>
  <si>
    <t>50/10</t>
  </si>
  <si>
    <t>Курник</t>
  </si>
  <si>
    <t>Напиток витаминизированный ВитаЛайт</t>
  </si>
  <si>
    <t>Примерное меню и пищевая ценность приготовляемых блюд (лист 2)</t>
  </si>
  <si>
    <t>Примерное меню и пищевая ценность приготовляемых блюд (лист 1)</t>
  </si>
  <si>
    <t>Примерное меню и пищевая ценность приготовляемых блюд (лист 3)</t>
  </si>
  <si>
    <t>Примерное меню и пищевая ценность приготовляемых блюд (лист 4)</t>
  </si>
  <si>
    <t>Примерное меню и пищевая ценность приготовляемых блюд (лист 5)</t>
  </si>
  <si>
    <t>Примерное меню и пищевая ценность приготовляемых блюд (лист 6)</t>
  </si>
  <si>
    <t>Примерное меню и пищевая ценность приготовляемых блюд (лист 7)</t>
  </si>
  <si>
    <t>Примерное меню и пищевая ценность приготовляемых блюд (лист 8)</t>
  </si>
  <si>
    <t>Примерное меню и пищевая ценность приготовляемых блюд (лист 9)</t>
  </si>
  <si>
    <t>Примерное меню и пищевая ценность приготовляемых блюд (лист 10)</t>
  </si>
  <si>
    <t>Итого за период</t>
  </si>
  <si>
    <t>В среднем за период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</si>
</sst>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2" borderId="0" xfId="0" applyFill="1"/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5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horizontal="right"/>
    </xf>
    <xf numFmtId="0" fontId="4" fillId="0" borderId="14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7" fillId="0" borderId="6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2" fontId="5" fillId="0" borderId="5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/>
    </xf>
    <xf numFmtId="0" fontId="0" fillId="0" borderId="0" xfId="0" applyFill="1" applyAlignment="1">
      <alignment horizontal="left"/>
    </xf>
    <xf numFmtId="0" fontId="4" fillId="0" borderId="14" xfId="0" applyFont="1" applyFill="1" applyBorder="1" applyAlignment="1">
      <alignment vertical="top" wrapText="1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 indent="1"/>
    </xf>
    <xf numFmtId="0" fontId="1" fillId="0" borderId="8" xfId="0" applyFont="1" applyFill="1" applyBorder="1" applyAlignment="1">
      <alignment horizontal="left"/>
    </xf>
    <xf numFmtId="0" fontId="5" fillId="0" borderId="9" xfId="0" applyFont="1" applyFill="1" applyBorder="1" applyAlignment="1">
      <alignment horizontal="left"/>
    </xf>
    <xf numFmtId="0" fontId="5" fillId="0" borderId="0" xfId="0" applyFont="1" applyFill="1"/>
    <xf numFmtId="0" fontId="5" fillId="0" borderId="5" xfId="0" applyFont="1" applyFill="1" applyBorder="1" applyAlignment="1">
      <alignment horizontal="center" vertical="top"/>
    </xf>
    <xf numFmtId="0" fontId="6" fillId="0" borderId="0" xfId="0" applyFont="1" applyFill="1"/>
    <xf numFmtId="0" fontId="7" fillId="0" borderId="6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5" fillId="0" borderId="5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left" indent="1"/>
    </xf>
    <xf numFmtId="0" fontId="5" fillId="0" borderId="5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4" fillId="0" borderId="12" xfId="0" applyFont="1" applyFill="1" applyBorder="1" applyAlignment="1">
      <alignment horizontal="left"/>
    </xf>
    <xf numFmtId="0" fontId="7" fillId="0" borderId="12" xfId="0" applyFont="1" applyFill="1" applyBorder="1" applyAlignment="1">
      <alignment horizontal="left" vertical="center"/>
    </xf>
    <xf numFmtId="0" fontId="4" fillId="0" borderId="0" xfId="0" applyFont="1" applyFill="1" applyBorder="1" applyAlignment="1"/>
    <xf numFmtId="0" fontId="4" fillId="0" borderId="11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5" fillId="0" borderId="10" xfId="0" applyFont="1" applyFill="1" applyBorder="1" applyAlignment="1">
      <alignment vertical="top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0" fontId="4" fillId="0" borderId="14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/>
    <xf numFmtId="0" fontId="4" fillId="0" borderId="14" xfId="0" applyFont="1" applyFill="1" applyBorder="1" applyAlignment="1">
      <alignment horizontal="left" indent="1"/>
    </xf>
    <xf numFmtId="0" fontId="1" fillId="0" borderId="17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/>
    </xf>
    <xf numFmtId="0" fontId="7" fillId="0" borderId="7" xfId="0" applyFont="1" applyFill="1" applyBorder="1" applyAlignment="1"/>
    <xf numFmtId="0" fontId="7" fillId="0" borderId="7" xfId="0" applyFont="1" applyFill="1" applyBorder="1" applyAlignment="1">
      <alignment horizontal="left" indent="1"/>
    </xf>
    <xf numFmtId="0" fontId="4" fillId="0" borderId="7" xfId="0" applyFont="1" applyFill="1" applyBorder="1" applyAlignment="1"/>
    <xf numFmtId="0" fontId="4" fillId="0" borderId="7" xfId="0" applyFont="1" applyFill="1" applyBorder="1" applyAlignment="1">
      <alignment horizontal="left" indent="1"/>
    </xf>
    <xf numFmtId="0" fontId="5" fillId="0" borderId="8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left" vertic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502"/>
  <sheetViews>
    <sheetView tabSelected="1" view="pageBreakPreview" topLeftCell="A79" zoomScale="72" zoomScaleNormal="100" zoomScaleSheetLayoutView="72" zoomScalePageLayoutView="63" workbookViewId="0">
      <selection activeCell="L193" sqref="L193:M194"/>
    </sheetView>
  </sheetViews>
  <sheetFormatPr defaultColWidth="10.42578125" defaultRowHeight="11.4" customHeight="1" x14ac:dyDescent="0.2"/>
  <cols>
    <col min="1" max="1" width="9.85546875" style="21" customWidth="1"/>
    <col min="2" max="2" width="11.5703125" style="21" customWidth="1"/>
    <col min="3" max="3" width="20.7109375" style="21" customWidth="1"/>
    <col min="4" max="4" width="9.140625" style="21" customWidth="1"/>
    <col min="5" max="5" width="9" style="21" customWidth="1"/>
    <col min="6" max="6" width="7.28515625" style="21" customWidth="1"/>
    <col min="7" max="7" width="6.85546875" style="21" customWidth="1"/>
    <col min="8" max="9" width="7.42578125" style="21" customWidth="1"/>
    <col min="10" max="10" width="8" style="21" customWidth="1"/>
    <col min="11" max="11" width="9.85546875" style="21" customWidth="1"/>
    <col min="12" max="12" width="7.5703125" style="21" customWidth="1"/>
    <col min="13" max="13" width="10.42578125" style="21"/>
    <col min="14" max="14" width="13.7109375" style="21" customWidth="1"/>
    <col min="15" max="15" width="9.140625" style="21" customWidth="1"/>
    <col min="16" max="16" width="7.7109375" style="21" customWidth="1"/>
    <col min="17" max="17" width="6.28515625" style="21" customWidth="1"/>
    <col min="18" max="18" width="6.5703125" style="21" customWidth="1"/>
    <col min="19" max="19" width="7.5703125" style="21" customWidth="1"/>
    <col min="20" max="20" width="7.28515625" style="21" customWidth="1"/>
    <col min="21" max="21" width="10.28515625" style="21" customWidth="1"/>
    <col min="22" max="22" width="10.42578125" style="21"/>
  </cols>
  <sheetData>
    <row r="1" spans="1:22" ht="11.4" customHeight="1" x14ac:dyDescent="0.2">
      <c r="A1" s="17"/>
      <c r="B1" s="18"/>
      <c r="C1" s="18"/>
      <c r="D1" s="19"/>
      <c r="E1" s="165"/>
      <c r="F1" s="165"/>
      <c r="G1" s="165"/>
      <c r="H1" s="165"/>
      <c r="I1" s="165"/>
      <c r="J1" s="165"/>
      <c r="K1" s="20"/>
      <c r="L1" s="17"/>
      <c r="M1" s="17"/>
      <c r="N1" s="17"/>
      <c r="O1" s="19"/>
      <c r="P1" s="165"/>
      <c r="Q1" s="165"/>
      <c r="R1" s="165"/>
      <c r="S1" s="165"/>
      <c r="T1" s="165"/>
      <c r="U1" s="165"/>
    </row>
    <row r="2" spans="1:22" ht="11.4" customHeight="1" x14ac:dyDescent="0.25">
      <c r="A2" s="22"/>
      <c r="B2" s="22"/>
      <c r="C2" s="17"/>
      <c r="D2" s="17"/>
      <c r="E2" s="17"/>
      <c r="F2" s="17"/>
      <c r="G2" s="17"/>
      <c r="H2" s="22"/>
      <c r="I2" s="17"/>
      <c r="J2" s="17"/>
      <c r="K2" s="20"/>
      <c r="L2" s="22"/>
      <c r="M2" s="17"/>
      <c r="N2" s="17"/>
      <c r="O2" s="19"/>
      <c r="P2" s="17"/>
      <c r="Q2" s="17"/>
      <c r="R2" s="17"/>
      <c r="S2" s="22"/>
      <c r="T2" s="17"/>
      <c r="U2" s="17"/>
    </row>
    <row r="3" spans="1:22" ht="11.4" customHeight="1" x14ac:dyDescent="0.25">
      <c r="A3" s="124"/>
      <c r="B3" s="124"/>
      <c r="C3" s="124"/>
      <c r="D3" s="19"/>
      <c r="E3" s="17"/>
      <c r="F3" s="17"/>
      <c r="G3" s="17"/>
      <c r="H3" s="23"/>
      <c r="I3" s="23"/>
      <c r="J3" s="17"/>
      <c r="K3" s="20"/>
      <c r="L3" s="124"/>
      <c r="M3" s="124"/>
      <c r="N3" s="124"/>
      <c r="O3" s="19"/>
      <c r="P3" s="17"/>
      <c r="Q3" s="17"/>
      <c r="R3" s="17"/>
      <c r="S3" s="23"/>
      <c r="T3" s="23"/>
      <c r="U3" s="17"/>
    </row>
    <row r="4" spans="1:22" ht="10.95" customHeight="1" x14ac:dyDescent="0.25">
      <c r="A4" s="143"/>
      <c r="B4" s="143"/>
      <c r="C4" s="18"/>
      <c r="D4" s="19"/>
      <c r="E4" s="17"/>
      <c r="F4" s="17"/>
      <c r="G4" s="17"/>
      <c r="H4" s="22"/>
      <c r="I4" s="17"/>
      <c r="J4" s="17"/>
      <c r="K4" s="20"/>
      <c r="L4" s="143"/>
      <c r="M4" s="143"/>
      <c r="N4" s="17"/>
      <c r="O4" s="19"/>
      <c r="P4" s="17"/>
      <c r="Q4" s="17"/>
      <c r="R4" s="108"/>
      <c r="S4" s="108"/>
      <c r="T4" s="108"/>
      <c r="U4" s="108"/>
    </row>
    <row r="5" spans="1:22" ht="13.05" customHeight="1" x14ac:dyDescent="0.25">
      <c r="A5" s="124"/>
      <c r="B5" s="124"/>
      <c r="C5" s="124"/>
      <c r="D5" s="19"/>
      <c r="E5" s="17"/>
      <c r="F5" s="17"/>
      <c r="G5" s="17"/>
      <c r="H5" s="22"/>
      <c r="I5" s="17"/>
      <c r="J5" s="17"/>
      <c r="K5" s="20"/>
      <c r="L5" s="124"/>
      <c r="M5" s="124"/>
      <c r="N5" s="124"/>
      <c r="O5" s="19"/>
      <c r="P5" s="17"/>
      <c r="Q5" s="17"/>
      <c r="R5" s="17"/>
      <c r="S5" s="22"/>
      <c r="T5" s="17"/>
      <c r="U5" s="17"/>
    </row>
    <row r="6" spans="1:22" ht="20.399999999999999" customHeight="1" x14ac:dyDescent="0.2">
      <c r="B6" s="91" t="s">
        <v>314</v>
      </c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</row>
    <row r="7" spans="1:22" ht="16.05" customHeight="1" x14ac:dyDescent="0.2">
      <c r="A7" s="119" t="s">
        <v>286</v>
      </c>
      <c r="B7" s="119"/>
      <c r="C7" s="26"/>
      <c r="D7" s="25" t="s">
        <v>0</v>
      </c>
      <c r="E7" s="17" t="s">
        <v>288</v>
      </c>
      <c r="F7" s="17"/>
      <c r="G7" s="98" t="s">
        <v>1</v>
      </c>
      <c r="H7" s="98"/>
      <c r="I7" s="17" t="s">
        <v>287</v>
      </c>
      <c r="J7" s="17"/>
      <c r="K7" s="20"/>
      <c r="L7" s="120" t="s">
        <v>297</v>
      </c>
      <c r="M7" s="120"/>
      <c r="N7" s="27"/>
      <c r="O7" s="25" t="s">
        <v>0</v>
      </c>
      <c r="P7" s="17" t="s">
        <v>288</v>
      </c>
      <c r="Q7" s="17"/>
      <c r="R7" s="98" t="s">
        <v>1</v>
      </c>
      <c r="S7" s="98"/>
      <c r="T7" s="17" t="s">
        <v>287</v>
      </c>
      <c r="U7" s="17"/>
    </row>
    <row r="8" spans="1:22" ht="24.6" customHeight="1" x14ac:dyDescent="0.2">
      <c r="A8" s="119"/>
      <c r="B8" s="119"/>
      <c r="C8" s="26"/>
      <c r="D8" s="25" t="s">
        <v>2</v>
      </c>
      <c r="E8" s="19">
        <v>1</v>
      </c>
      <c r="F8" s="99" t="s">
        <v>283</v>
      </c>
      <c r="G8" s="99"/>
      <c r="H8" s="99"/>
      <c r="I8" s="99"/>
      <c r="J8" s="99"/>
      <c r="K8" s="20"/>
      <c r="L8" s="120"/>
      <c r="M8" s="120"/>
      <c r="N8" s="27"/>
      <c r="O8" s="25" t="s">
        <v>2</v>
      </c>
      <c r="P8" s="19">
        <v>1</v>
      </c>
      <c r="Q8" s="99" t="s">
        <v>284</v>
      </c>
      <c r="R8" s="99"/>
      <c r="S8" s="99"/>
      <c r="T8" s="99"/>
      <c r="U8" s="99"/>
    </row>
    <row r="9" spans="1:22" ht="21" customHeight="1" x14ac:dyDescent="0.2">
      <c r="A9" s="125"/>
      <c r="B9" s="125"/>
      <c r="C9" s="30"/>
      <c r="D9" s="28"/>
      <c r="E9" s="17"/>
      <c r="F9" s="29"/>
      <c r="G9" s="29"/>
      <c r="H9" s="29"/>
      <c r="I9" s="17"/>
      <c r="J9" s="17"/>
      <c r="K9" s="20"/>
      <c r="L9" s="123"/>
      <c r="M9" s="123"/>
      <c r="N9" s="17"/>
      <c r="O9" s="28"/>
      <c r="P9" s="17"/>
      <c r="Q9" s="29"/>
      <c r="R9" s="29"/>
      <c r="S9" s="29"/>
      <c r="T9" s="17"/>
      <c r="U9" s="17"/>
    </row>
    <row r="10" spans="1:22" s="2" customFormat="1" ht="19.8" customHeight="1" x14ac:dyDescent="0.2">
      <c r="A10" s="100" t="s">
        <v>4</v>
      </c>
      <c r="B10" s="102" t="s">
        <v>5</v>
      </c>
      <c r="C10" s="102"/>
      <c r="D10" s="100" t="s">
        <v>6</v>
      </c>
      <c r="E10" s="105" t="s">
        <v>7</v>
      </c>
      <c r="F10" s="105"/>
      <c r="G10" s="105"/>
      <c r="H10" s="100" t="s">
        <v>8</v>
      </c>
      <c r="I10" s="100" t="s">
        <v>9</v>
      </c>
      <c r="J10" s="100" t="s">
        <v>293</v>
      </c>
      <c r="K10" s="31"/>
      <c r="L10" s="100" t="s">
        <v>4</v>
      </c>
      <c r="M10" s="100" t="s">
        <v>5</v>
      </c>
      <c r="N10" s="100"/>
      <c r="O10" s="100" t="s">
        <v>6</v>
      </c>
      <c r="P10" s="105" t="s">
        <v>7</v>
      </c>
      <c r="Q10" s="105"/>
      <c r="R10" s="105"/>
      <c r="S10" s="100" t="s">
        <v>8</v>
      </c>
      <c r="T10" s="100" t="s">
        <v>9</v>
      </c>
      <c r="U10" s="100" t="s">
        <v>293</v>
      </c>
      <c r="V10" s="32"/>
    </row>
    <row r="11" spans="1:22" s="2" customFormat="1" ht="19.8" customHeight="1" x14ac:dyDescent="0.2">
      <c r="A11" s="101"/>
      <c r="B11" s="103"/>
      <c r="C11" s="104"/>
      <c r="D11" s="101"/>
      <c r="E11" s="34" t="s">
        <v>10</v>
      </c>
      <c r="F11" s="34" t="s">
        <v>11</v>
      </c>
      <c r="G11" s="34" t="s">
        <v>12</v>
      </c>
      <c r="H11" s="101"/>
      <c r="I11" s="101"/>
      <c r="J11" s="101"/>
      <c r="K11" s="31"/>
      <c r="L11" s="101"/>
      <c r="M11" s="106"/>
      <c r="N11" s="107"/>
      <c r="O11" s="101"/>
      <c r="P11" s="34" t="s">
        <v>10</v>
      </c>
      <c r="Q11" s="34" t="s">
        <v>11</v>
      </c>
      <c r="R11" s="34" t="s">
        <v>12</v>
      </c>
      <c r="S11" s="101"/>
      <c r="T11" s="101"/>
      <c r="U11" s="101"/>
      <c r="V11" s="32"/>
    </row>
    <row r="12" spans="1:22" s="3" customFormat="1" ht="19.8" customHeight="1" x14ac:dyDescent="0.2">
      <c r="A12" s="35" t="s">
        <v>13</v>
      </c>
      <c r="B12" s="92"/>
      <c r="C12" s="92"/>
      <c r="D12" s="36"/>
      <c r="E12" s="37"/>
      <c r="F12" s="37"/>
      <c r="G12" s="37"/>
      <c r="H12" s="37"/>
      <c r="I12" s="38"/>
      <c r="J12" s="38"/>
      <c r="K12" s="24"/>
      <c r="L12" s="35" t="s">
        <v>13</v>
      </c>
      <c r="M12" s="93"/>
      <c r="N12" s="93"/>
      <c r="O12" s="36"/>
      <c r="P12" s="37"/>
      <c r="Q12" s="37"/>
      <c r="R12" s="37"/>
      <c r="S12" s="37"/>
      <c r="T12" s="38"/>
      <c r="U12" s="38"/>
      <c r="V12" s="39"/>
    </row>
    <row r="13" spans="1:22" s="6" customFormat="1" ht="24.6" customHeight="1" x14ac:dyDescent="0.2">
      <c r="A13" s="12"/>
      <c r="B13" s="89" t="s">
        <v>233</v>
      </c>
      <c r="C13" s="89"/>
      <c r="D13" s="13" t="s">
        <v>14</v>
      </c>
      <c r="E13" s="10" t="s">
        <v>15</v>
      </c>
      <c r="F13" s="10" t="s">
        <v>16</v>
      </c>
      <c r="G13" s="10" t="s">
        <v>17</v>
      </c>
      <c r="H13" s="10" t="s">
        <v>18</v>
      </c>
      <c r="I13" s="10" t="s">
        <v>19</v>
      </c>
      <c r="J13" s="10"/>
      <c r="K13" s="14"/>
      <c r="L13" s="12"/>
      <c r="M13" s="90" t="s">
        <v>233</v>
      </c>
      <c r="N13" s="90"/>
      <c r="O13" s="13" t="s">
        <v>48</v>
      </c>
      <c r="P13" s="10" t="s">
        <v>88</v>
      </c>
      <c r="Q13" s="10" t="s">
        <v>16</v>
      </c>
      <c r="R13" s="10" t="s">
        <v>180</v>
      </c>
      <c r="S13" s="10" t="s">
        <v>181</v>
      </c>
      <c r="T13" s="10" t="s">
        <v>182</v>
      </c>
      <c r="U13" s="10"/>
      <c r="V13" s="15"/>
    </row>
    <row r="14" spans="1:22" s="6" customFormat="1" ht="19.8" customHeight="1" x14ac:dyDescent="0.2">
      <c r="A14" s="12"/>
      <c r="B14" s="89" t="s">
        <v>234</v>
      </c>
      <c r="C14" s="89"/>
      <c r="D14" s="13" t="s">
        <v>20</v>
      </c>
      <c r="E14" s="10" t="s">
        <v>15</v>
      </c>
      <c r="F14" s="10" t="s">
        <v>21</v>
      </c>
      <c r="G14" s="10"/>
      <c r="H14" s="10" t="s">
        <v>22</v>
      </c>
      <c r="I14" s="10" t="s">
        <v>23</v>
      </c>
      <c r="J14" s="10"/>
      <c r="K14" s="14"/>
      <c r="L14" s="12"/>
      <c r="M14" s="90" t="s">
        <v>279</v>
      </c>
      <c r="N14" s="90"/>
      <c r="O14" s="13" t="s">
        <v>20</v>
      </c>
      <c r="P14" s="10" t="s">
        <v>15</v>
      </c>
      <c r="Q14" s="10" t="s">
        <v>21</v>
      </c>
      <c r="R14" s="10"/>
      <c r="S14" s="10" t="s">
        <v>22</v>
      </c>
      <c r="T14" s="10" t="s">
        <v>23</v>
      </c>
      <c r="U14" s="10"/>
      <c r="V14" s="15"/>
    </row>
    <row r="15" spans="1:22" s="6" customFormat="1" ht="19.8" customHeight="1" x14ac:dyDescent="0.2">
      <c r="A15" s="12"/>
      <c r="B15" s="89" t="s">
        <v>235</v>
      </c>
      <c r="C15" s="89"/>
      <c r="D15" s="13" t="s">
        <v>24</v>
      </c>
      <c r="E15" s="10"/>
      <c r="F15" s="10" t="s">
        <v>3</v>
      </c>
      <c r="G15" s="10" t="s">
        <v>25</v>
      </c>
      <c r="H15" s="10" t="s">
        <v>26</v>
      </c>
      <c r="I15" s="10" t="s">
        <v>27</v>
      </c>
      <c r="J15" s="10"/>
      <c r="K15" s="14"/>
      <c r="L15" s="12"/>
      <c r="M15" s="90" t="s">
        <v>235</v>
      </c>
      <c r="N15" s="90"/>
      <c r="O15" s="13" t="s">
        <v>49</v>
      </c>
      <c r="P15" s="10" t="s">
        <v>3</v>
      </c>
      <c r="Q15" s="10" t="s">
        <v>31</v>
      </c>
      <c r="R15" s="10" t="s">
        <v>31</v>
      </c>
      <c r="S15" s="10" t="s">
        <v>165</v>
      </c>
      <c r="T15" s="10" t="s">
        <v>183</v>
      </c>
      <c r="U15" s="10"/>
      <c r="V15" s="15"/>
    </row>
    <row r="16" spans="1:22" s="6" customFormat="1" ht="19.8" customHeight="1" x14ac:dyDescent="0.2">
      <c r="A16" s="12"/>
      <c r="B16" s="89" t="s">
        <v>236</v>
      </c>
      <c r="C16" s="89"/>
      <c r="D16" s="13" t="s">
        <v>28</v>
      </c>
      <c r="E16" s="10"/>
      <c r="F16" s="10"/>
      <c r="G16" s="10" t="s">
        <v>29</v>
      </c>
      <c r="H16" s="10" t="s">
        <v>30</v>
      </c>
      <c r="I16" s="10" t="s">
        <v>32</v>
      </c>
      <c r="J16" s="10"/>
      <c r="K16" s="14"/>
      <c r="L16" s="12"/>
      <c r="M16" s="90" t="s">
        <v>250</v>
      </c>
      <c r="N16" s="90"/>
      <c r="O16" s="13" t="s">
        <v>28</v>
      </c>
      <c r="P16" s="10"/>
      <c r="Q16" s="10"/>
      <c r="R16" s="10" t="s">
        <v>29</v>
      </c>
      <c r="S16" s="10" t="s">
        <v>30</v>
      </c>
      <c r="T16" s="10" t="s">
        <v>32</v>
      </c>
      <c r="U16" s="10"/>
      <c r="V16" s="15"/>
    </row>
    <row r="17" spans="1:22" s="6" customFormat="1" ht="19.8" customHeight="1" x14ac:dyDescent="0.2">
      <c r="A17" s="12"/>
      <c r="B17" s="89" t="s">
        <v>237</v>
      </c>
      <c r="C17" s="89"/>
      <c r="D17" s="13" t="s">
        <v>33</v>
      </c>
      <c r="E17" s="10" t="s">
        <v>16</v>
      </c>
      <c r="F17" s="10"/>
      <c r="G17" s="10" t="s">
        <v>34</v>
      </c>
      <c r="H17" s="10" t="s">
        <v>35</v>
      </c>
      <c r="I17" s="10" t="s">
        <v>36</v>
      </c>
      <c r="J17" s="10"/>
      <c r="K17" s="14"/>
      <c r="L17" s="12"/>
      <c r="M17" s="90" t="s">
        <v>275</v>
      </c>
      <c r="N17" s="90"/>
      <c r="O17" s="13" t="s">
        <v>33</v>
      </c>
      <c r="P17" s="10" t="s">
        <v>16</v>
      </c>
      <c r="Q17" s="10"/>
      <c r="R17" s="10" t="s">
        <v>34</v>
      </c>
      <c r="S17" s="10" t="s">
        <v>35</v>
      </c>
      <c r="T17" s="10" t="s">
        <v>36</v>
      </c>
      <c r="U17" s="10"/>
      <c r="V17" s="15"/>
    </row>
    <row r="18" spans="1:22" s="6" customFormat="1" ht="19.8" customHeight="1" x14ac:dyDescent="0.2">
      <c r="A18" s="88" t="s">
        <v>37</v>
      </c>
      <c r="B18" s="88"/>
      <c r="C18" s="88"/>
      <c r="D18" s="16">
        <f>65+207+D15+D14+154</f>
        <v>511</v>
      </c>
      <c r="E18" s="10" t="s">
        <v>38</v>
      </c>
      <c r="F18" s="10" t="s">
        <v>39</v>
      </c>
      <c r="G18" s="10" t="s">
        <v>40</v>
      </c>
      <c r="H18" s="10" t="s">
        <v>41</v>
      </c>
      <c r="I18" s="10"/>
      <c r="J18" s="10">
        <v>69.569999999999993</v>
      </c>
      <c r="K18" s="14"/>
      <c r="L18" s="88" t="s">
        <v>37</v>
      </c>
      <c r="M18" s="88"/>
      <c r="N18" s="88"/>
      <c r="O18" s="16">
        <f>65+207+O15+O14+185</f>
        <v>552</v>
      </c>
      <c r="P18" s="10" t="s">
        <v>77</v>
      </c>
      <c r="Q18" s="10" t="s">
        <v>26</v>
      </c>
      <c r="R18" s="10" t="s">
        <v>177</v>
      </c>
      <c r="S18" s="10" t="s">
        <v>184</v>
      </c>
      <c r="T18" s="10"/>
      <c r="U18" s="10">
        <v>76.36</v>
      </c>
      <c r="V18" s="15"/>
    </row>
    <row r="19" spans="1:22" s="6" customFormat="1" ht="19.8" customHeight="1" x14ac:dyDescent="0.2">
      <c r="A19" s="40" t="s">
        <v>42</v>
      </c>
      <c r="B19" s="94"/>
      <c r="C19" s="94"/>
      <c r="D19" s="41"/>
      <c r="E19" s="42"/>
      <c r="F19" s="42"/>
      <c r="G19" s="42"/>
      <c r="H19" s="42"/>
      <c r="I19" s="43"/>
      <c r="J19" s="43"/>
      <c r="K19" s="14"/>
      <c r="L19" s="40" t="s">
        <v>42</v>
      </c>
      <c r="M19" s="95"/>
      <c r="N19" s="95"/>
      <c r="O19" s="41"/>
      <c r="P19" s="42"/>
      <c r="Q19" s="42"/>
      <c r="R19" s="42"/>
      <c r="S19" s="42"/>
      <c r="T19" s="43"/>
      <c r="U19" s="43"/>
      <c r="V19" s="15"/>
    </row>
    <row r="20" spans="1:22" s="6" customFormat="1" ht="25.2" customHeight="1" x14ac:dyDescent="0.2">
      <c r="A20" s="12"/>
      <c r="B20" s="89" t="s">
        <v>238</v>
      </c>
      <c r="C20" s="89"/>
      <c r="D20" s="13" t="s">
        <v>43</v>
      </c>
      <c r="E20" s="10" t="s">
        <v>16</v>
      </c>
      <c r="F20" s="10" t="s">
        <v>44</v>
      </c>
      <c r="G20" s="10" t="s">
        <v>44</v>
      </c>
      <c r="H20" s="10" t="s">
        <v>45</v>
      </c>
      <c r="I20" s="10" t="s">
        <v>47</v>
      </c>
      <c r="J20" s="10"/>
      <c r="K20" s="14"/>
      <c r="L20" s="12"/>
      <c r="M20" s="90" t="s">
        <v>238</v>
      </c>
      <c r="N20" s="90"/>
      <c r="O20" s="13" t="s">
        <v>130</v>
      </c>
      <c r="P20" s="10" t="s">
        <v>91</v>
      </c>
      <c r="Q20" s="10" t="s">
        <v>55</v>
      </c>
      <c r="R20" s="10" t="s">
        <v>29</v>
      </c>
      <c r="S20" s="10" t="s">
        <v>185</v>
      </c>
      <c r="T20" s="10" t="s">
        <v>186</v>
      </c>
      <c r="U20" s="10"/>
      <c r="V20" s="15"/>
    </row>
    <row r="21" spans="1:22" s="6" customFormat="1" ht="25.8" customHeight="1" x14ac:dyDescent="0.2">
      <c r="A21" s="12"/>
      <c r="B21" s="89" t="s">
        <v>239</v>
      </c>
      <c r="C21" s="89"/>
      <c r="D21" s="13" t="s">
        <v>48</v>
      </c>
      <c r="E21" s="10" t="s">
        <v>15</v>
      </c>
      <c r="F21" s="10" t="s">
        <v>16</v>
      </c>
      <c r="G21" s="10" t="s">
        <v>49</v>
      </c>
      <c r="H21" s="10" t="s">
        <v>50</v>
      </c>
      <c r="I21" s="10" t="s">
        <v>35</v>
      </c>
      <c r="J21" s="10"/>
      <c r="K21" s="14"/>
      <c r="L21" s="12"/>
      <c r="M21" s="90" t="s">
        <v>239</v>
      </c>
      <c r="N21" s="90"/>
      <c r="O21" s="13" t="s">
        <v>48</v>
      </c>
      <c r="P21" s="10" t="s">
        <v>15</v>
      </c>
      <c r="Q21" s="10" t="s">
        <v>16</v>
      </c>
      <c r="R21" s="10" t="s">
        <v>49</v>
      </c>
      <c r="S21" s="10" t="s">
        <v>50</v>
      </c>
      <c r="T21" s="10" t="s">
        <v>35</v>
      </c>
      <c r="U21" s="10"/>
      <c r="V21" s="15"/>
    </row>
    <row r="22" spans="1:22" s="6" customFormat="1" ht="19.8" customHeight="1" x14ac:dyDescent="0.2">
      <c r="A22" s="12"/>
      <c r="B22" s="89" t="s">
        <v>240</v>
      </c>
      <c r="C22" s="89"/>
      <c r="D22" s="13" t="s">
        <v>51</v>
      </c>
      <c r="E22" s="10" t="s">
        <v>15</v>
      </c>
      <c r="F22" s="10" t="s">
        <v>29</v>
      </c>
      <c r="G22" s="10" t="s">
        <v>16</v>
      </c>
      <c r="H22" s="10" t="s">
        <v>52</v>
      </c>
      <c r="I22" s="10" t="s">
        <v>53</v>
      </c>
      <c r="J22" s="10"/>
      <c r="K22" s="14"/>
      <c r="L22" s="12"/>
      <c r="M22" s="90" t="s">
        <v>280</v>
      </c>
      <c r="N22" s="90"/>
      <c r="O22" s="13" t="s">
        <v>187</v>
      </c>
      <c r="P22" s="10" t="s">
        <v>95</v>
      </c>
      <c r="Q22" s="10" t="s">
        <v>38</v>
      </c>
      <c r="R22" s="10" t="s">
        <v>16</v>
      </c>
      <c r="S22" s="10" t="s">
        <v>147</v>
      </c>
      <c r="T22" s="10" t="s">
        <v>188</v>
      </c>
      <c r="U22" s="10"/>
      <c r="V22" s="15"/>
    </row>
    <row r="23" spans="1:22" s="6" customFormat="1" ht="19.8" customHeight="1" x14ac:dyDescent="0.2">
      <c r="A23" s="12"/>
      <c r="B23" s="89" t="s">
        <v>241</v>
      </c>
      <c r="C23" s="89"/>
      <c r="D23" s="13" t="s">
        <v>54</v>
      </c>
      <c r="E23" s="10"/>
      <c r="F23" s="10"/>
      <c r="G23" s="10" t="s">
        <v>55</v>
      </c>
      <c r="H23" s="10" t="s">
        <v>56</v>
      </c>
      <c r="I23" s="10" t="s">
        <v>57</v>
      </c>
      <c r="J23" s="10"/>
      <c r="K23" s="14"/>
      <c r="L23" s="12"/>
      <c r="M23" s="90" t="s">
        <v>241</v>
      </c>
      <c r="N23" s="90"/>
      <c r="O23" s="13" t="s">
        <v>54</v>
      </c>
      <c r="P23" s="10"/>
      <c r="Q23" s="10"/>
      <c r="R23" s="10" t="s">
        <v>55</v>
      </c>
      <c r="S23" s="10" t="s">
        <v>56</v>
      </c>
      <c r="T23" s="10" t="s">
        <v>57</v>
      </c>
      <c r="U23" s="10"/>
      <c r="V23" s="15"/>
    </row>
    <row r="24" spans="1:22" s="6" customFormat="1" ht="19.8" customHeight="1" x14ac:dyDescent="0.2">
      <c r="A24" s="12"/>
      <c r="B24" s="89" t="s">
        <v>242</v>
      </c>
      <c r="C24" s="89"/>
      <c r="D24" s="13" t="s">
        <v>34</v>
      </c>
      <c r="E24" s="10" t="s">
        <v>16</v>
      </c>
      <c r="F24" s="10" t="s">
        <v>3</v>
      </c>
      <c r="G24" s="10" t="s">
        <v>58</v>
      </c>
      <c r="H24" s="10" t="s">
        <v>59</v>
      </c>
      <c r="I24" s="10" t="s">
        <v>60</v>
      </c>
      <c r="J24" s="10"/>
      <c r="K24" s="14"/>
      <c r="L24" s="12"/>
      <c r="M24" s="90" t="s">
        <v>242</v>
      </c>
      <c r="N24" s="90"/>
      <c r="O24" s="13" t="s">
        <v>76</v>
      </c>
      <c r="P24" s="10" t="s">
        <v>15</v>
      </c>
      <c r="Q24" s="10" t="s">
        <v>3</v>
      </c>
      <c r="R24" s="10" t="s">
        <v>189</v>
      </c>
      <c r="S24" s="10" t="s">
        <v>190</v>
      </c>
      <c r="T24" s="10" t="s">
        <v>191</v>
      </c>
      <c r="U24" s="10"/>
      <c r="V24" s="15"/>
    </row>
    <row r="25" spans="1:22" s="6" customFormat="1" ht="19.8" customHeight="1" x14ac:dyDescent="0.2">
      <c r="A25" s="88" t="s">
        <v>61</v>
      </c>
      <c r="B25" s="88"/>
      <c r="C25" s="88"/>
      <c r="D25" s="16">
        <f>D24+205+70+185+208</f>
        <v>718</v>
      </c>
      <c r="E25" s="10" t="s">
        <v>39</v>
      </c>
      <c r="F25" s="10" t="s">
        <v>62</v>
      </c>
      <c r="G25" s="10" t="s">
        <v>63</v>
      </c>
      <c r="H25" s="10" t="s">
        <v>64</v>
      </c>
      <c r="I25" s="10"/>
      <c r="J25" s="10">
        <v>78.02</v>
      </c>
      <c r="K25" s="14"/>
      <c r="L25" s="88" t="s">
        <v>61</v>
      </c>
      <c r="M25" s="88"/>
      <c r="N25" s="88"/>
      <c r="O25" s="16">
        <f>O24+205+90+185+260</f>
        <v>810</v>
      </c>
      <c r="P25" s="10" t="s">
        <v>165</v>
      </c>
      <c r="Q25" s="10" t="s">
        <v>84</v>
      </c>
      <c r="R25" s="10" t="s">
        <v>40</v>
      </c>
      <c r="S25" s="10" t="s">
        <v>192</v>
      </c>
      <c r="T25" s="10"/>
      <c r="U25" s="44">
        <v>88.1</v>
      </c>
      <c r="V25" s="15"/>
    </row>
    <row r="26" spans="1:22" s="7" customFormat="1" ht="19.8" customHeight="1" x14ac:dyDescent="0.2">
      <c r="A26" s="88" t="s">
        <v>66</v>
      </c>
      <c r="B26" s="88"/>
      <c r="C26" s="88"/>
      <c r="D26" s="16">
        <f>D25+D18</f>
        <v>1229</v>
      </c>
      <c r="E26" s="10" t="s">
        <v>67</v>
      </c>
      <c r="F26" s="10" t="s">
        <v>68</v>
      </c>
      <c r="G26" s="10" t="s">
        <v>69</v>
      </c>
      <c r="H26" s="10" t="s">
        <v>70</v>
      </c>
      <c r="I26" s="10"/>
      <c r="J26" s="44">
        <v>147.59</v>
      </c>
      <c r="K26" s="45"/>
      <c r="L26" s="88" t="s">
        <v>66</v>
      </c>
      <c r="M26" s="88"/>
      <c r="N26" s="88"/>
      <c r="O26" s="16">
        <f>O25+O18</f>
        <v>1362</v>
      </c>
      <c r="P26" s="10" t="s">
        <v>103</v>
      </c>
      <c r="Q26" s="10" t="s">
        <v>193</v>
      </c>
      <c r="R26" s="10" t="s">
        <v>194</v>
      </c>
      <c r="S26" s="10" t="s">
        <v>195</v>
      </c>
      <c r="T26" s="10"/>
      <c r="U26" s="44">
        <v>164.46</v>
      </c>
      <c r="V26" s="46"/>
    </row>
    <row r="27" spans="1:22" s="2" customFormat="1" ht="19.8" customHeight="1" x14ac:dyDescent="0.2">
      <c r="A27" s="47"/>
      <c r="B27" s="26"/>
      <c r="C27" s="26"/>
      <c r="D27" s="48"/>
      <c r="E27" s="49"/>
      <c r="F27" s="49"/>
      <c r="G27" s="49"/>
      <c r="H27" s="49"/>
      <c r="I27" s="49"/>
      <c r="J27" s="49"/>
      <c r="K27" s="31"/>
      <c r="L27" s="47"/>
      <c r="M27" s="47"/>
      <c r="N27" s="47"/>
      <c r="O27" s="48"/>
      <c r="P27" s="49"/>
      <c r="Q27" s="49"/>
      <c r="R27" s="49"/>
      <c r="S27" s="49"/>
      <c r="T27" s="49"/>
      <c r="U27" s="49"/>
      <c r="V27" s="32"/>
    </row>
    <row r="28" spans="1:22" s="1" customFormat="1" ht="10.95" customHeight="1" x14ac:dyDescent="0.2">
      <c r="A28" s="81"/>
      <c r="B28" s="51"/>
      <c r="C28" s="51"/>
      <c r="D28" s="52"/>
      <c r="E28" s="53"/>
      <c r="F28" s="53"/>
      <c r="G28" s="53"/>
      <c r="H28" s="53"/>
      <c r="I28" s="53"/>
      <c r="J28" s="53"/>
      <c r="K28" s="17"/>
      <c r="L28" s="81"/>
      <c r="M28" s="81"/>
      <c r="N28" s="81"/>
      <c r="O28" s="52"/>
      <c r="P28" s="53"/>
      <c r="Q28" s="53"/>
      <c r="R28" s="53"/>
      <c r="S28" s="53"/>
      <c r="T28" s="53"/>
      <c r="U28" s="53"/>
      <c r="V28" s="54"/>
    </row>
    <row r="29" spans="1:22" s="1" customFormat="1" ht="10.95" customHeight="1" x14ac:dyDescent="0.25">
      <c r="A29" s="22"/>
      <c r="B29" s="18"/>
      <c r="C29" s="18"/>
      <c r="D29" s="83"/>
      <c r="E29" s="17"/>
      <c r="F29" s="17"/>
      <c r="G29" s="17"/>
      <c r="H29" s="22"/>
      <c r="I29" s="17"/>
      <c r="J29" s="17"/>
      <c r="K29" s="20"/>
      <c r="L29" s="22"/>
      <c r="M29" s="17"/>
      <c r="N29" s="17"/>
      <c r="O29" s="83"/>
      <c r="P29" s="17"/>
      <c r="Q29" s="17"/>
      <c r="R29" s="17"/>
      <c r="S29" s="22"/>
      <c r="T29" s="17"/>
      <c r="U29" s="17"/>
      <c r="V29" s="54"/>
    </row>
    <row r="30" spans="1:22" s="1" customFormat="1" ht="10.95" customHeight="1" x14ac:dyDescent="0.25">
      <c r="A30" s="124"/>
      <c r="B30" s="124"/>
      <c r="C30" s="124"/>
      <c r="D30" s="83"/>
      <c r="E30" s="17"/>
      <c r="F30" s="17"/>
      <c r="G30" s="17"/>
      <c r="H30" s="23"/>
      <c r="I30" s="23"/>
      <c r="J30" s="17"/>
      <c r="K30" s="20"/>
      <c r="L30" s="124"/>
      <c r="M30" s="124"/>
      <c r="N30" s="124"/>
      <c r="O30" s="83"/>
      <c r="P30" s="17"/>
      <c r="Q30" s="17"/>
      <c r="R30" s="17"/>
      <c r="S30" s="23"/>
      <c r="T30" s="23"/>
      <c r="U30" s="17"/>
      <c r="V30" s="54"/>
    </row>
    <row r="31" spans="1:22" ht="10.95" customHeight="1" x14ac:dyDescent="0.25">
      <c r="A31" s="143"/>
      <c r="B31" s="143"/>
      <c r="C31" s="18"/>
      <c r="D31" s="83"/>
      <c r="E31" s="17"/>
      <c r="F31" s="17"/>
      <c r="G31" s="17"/>
      <c r="H31" s="22"/>
      <c r="I31" s="17"/>
      <c r="J31" s="17"/>
      <c r="K31" s="20"/>
      <c r="L31" s="143"/>
      <c r="M31" s="143"/>
      <c r="N31" s="17"/>
      <c r="O31" s="83"/>
      <c r="P31" s="17"/>
      <c r="Q31" s="17"/>
      <c r="R31" s="17"/>
      <c r="S31" s="22"/>
      <c r="T31" s="17"/>
      <c r="U31" s="17"/>
    </row>
    <row r="32" spans="1:22" ht="13.05" customHeight="1" x14ac:dyDescent="0.25">
      <c r="A32" s="124"/>
      <c r="B32" s="124"/>
      <c r="C32" s="124"/>
      <c r="D32" s="83"/>
      <c r="E32" s="17"/>
      <c r="F32" s="17"/>
      <c r="G32" s="17"/>
      <c r="H32" s="22"/>
      <c r="I32" s="17"/>
      <c r="J32" s="17"/>
      <c r="K32" s="20"/>
      <c r="L32" s="124"/>
      <c r="M32" s="124"/>
      <c r="N32" s="124"/>
      <c r="O32" s="83"/>
      <c r="P32" s="17"/>
      <c r="Q32" s="17"/>
      <c r="R32" s="17"/>
      <c r="S32" s="22"/>
      <c r="T32" s="17"/>
      <c r="U32" s="17"/>
    </row>
    <row r="33" spans="1:22" ht="30.6" customHeight="1" x14ac:dyDescent="0.2">
      <c r="A33" s="91" t="s">
        <v>313</v>
      </c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</row>
    <row r="34" spans="1:22" ht="10.95" customHeight="1" x14ac:dyDescent="0.2">
      <c r="A34" s="96" t="s">
        <v>298</v>
      </c>
      <c r="B34" s="96"/>
      <c r="C34" s="51"/>
      <c r="D34" s="25" t="s">
        <v>0</v>
      </c>
      <c r="E34" s="17">
        <v>1</v>
      </c>
      <c r="F34" s="17"/>
      <c r="G34" s="98" t="s">
        <v>1</v>
      </c>
      <c r="H34" s="98"/>
      <c r="I34" s="17" t="s">
        <v>287</v>
      </c>
      <c r="J34" s="17"/>
      <c r="K34" s="20"/>
      <c r="L34" s="96" t="s">
        <v>285</v>
      </c>
      <c r="M34" s="96"/>
      <c r="N34" s="51"/>
      <c r="O34" s="25" t="s">
        <v>0</v>
      </c>
      <c r="P34" s="17" t="s">
        <v>72</v>
      </c>
      <c r="Q34" s="17"/>
      <c r="R34" s="98" t="s">
        <v>1</v>
      </c>
      <c r="S34" s="98"/>
      <c r="T34" s="17" t="s">
        <v>287</v>
      </c>
      <c r="U34" s="17"/>
    </row>
    <row r="35" spans="1:22" ht="10.95" customHeight="1" x14ac:dyDescent="0.2">
      <c r="A35" s="96"/>
      <c r="B35" s="96"/>
      <c r="C35" s="51"/>
      <c r="D35" s="25" t="s">
        <v>2</v>
      </c>
      <c r="E35" s="83">
        <v>2</v>
      </c>
      <c r="F35" s="99" t="s">
        <v>283</v>
      </c>
      <c r="G35" s="99"/>
      <c r="H35" s="99"/>
      <c r="I35" s="99"/>
      <c r="J35" s="99"/>
      <c r="K35" s="20"/>
      <c r="L35" s="96"/>
      <c r="M35" s="96"/>
      <c r="N35" s="51"/>
      <c r="O35" s="25" t="s">
        <v>2</v>
      </c>
      <c r="P35" s="83">
        <v>1</v>
      </c>
      <c r="Q35" s="99" t="s">
        <v>284</v>
      </c>
      <c r="R35" s="99"/>
      <c r="S35" s="99"/>
      <c r="T35" s="99"/>
      <c r="U35" s="99"/>
    </row>
    <row r="36" spans="1:22" ht="21.6" customHeight="1" x14ac:dyDescent="0.2">
      <c r="A36" s="97"/>
      <c r="B36" s="97"/>
      <c r="C36" s="55"/>
      <c r="D36" s="28"/>
      <c r="E36" s="17"/>
      <c r="F36" s="29"/>
      <c r="G36" s="29"/>
      <c r="H36" s="29"/>
      <c r="I36" s="17"/>
      <c r="J36" s="17"/>
      <c r="K36" s="20"/>
      <c r="L36" s="97"/>
      <c r="M36" s="97"/>
      <c r="N36" s="55"/>
      <c r="O36" s="28"/>
      <c r="P36" s="17"/>
      <c r="Q36" s="29"/>
      <c r="R36" s="29"/>
      <c r="S36" s="29"/>
      <c r="T36" s="17"/>
      <c r="U36" s="17"/>
    </row>
    <row r="37" spans="1:22" s="1" customFormat="1" ht="19.95" customHeight="1" x14ac:dyDescent="0.2">
      <c r="A37" s="100" t="s">
        <v>4</v>
      </c>
      <c r="B37" s="102" t="s">
        <v>5</v>
      </c>
      <c r="C37" s="102"/>
      <c r="D37" s="100" t="s">
        <v>6</v>
      </c>
      <c r="E37" s="105" t="s">
        <v>7</v>
      </c>
      <c r="F37" s="105"/>
      <c r="G37" s="105"/>
      <c r="H37" s="100" t="s">
        <v>8</v>
      </c>
      <c r="I37" s="100" t="s">
        <v>9</v>
      </c>
      <c r="J37" s="100" t="s">
        <v>293</v>
      </c>
      <c r="K37" s="17"/>
      <c r="L37" s="100" t="s">
        <v>4</v>
      </c>
      <c r="M37" s="100" t="s">
        <v>5</v>
      </c>
      <c r="N37" s="100"/>
      <c r="O37" s="100" t="s">
        <v>6</v>
      </c>
      <c r="P37" s="105" t="s">
        <v>7</v>
      </c>
      <c r="Q37" s="105"/>
      <c r="R37" s="105"/>
      <c r="S37" s="100" t="s">
        <v>8</v>
      </c>
      <c r="T37" s="100" t="s">
        <v>9</v>
      </c>
      <c r="U37" s="100" t="s">
        <v>293</v>
      </c>
      <c r="V37" s="54"/>
    </row>
    <row r="38" spans="1:22" s="1" customFormat="1" ht="22.05" customHeight="1" x14ac:dyDescent="0.2">
      <c r="A38" s="101"/>
      <c r="B38" s="103"/>
      <c r="C38" s="104"/>
      <c r="D38" s="101"/>
      <c r="E38" s="80" t="s">
        <v>10</v>
      </c>
      <c r="F38" s="80" t="s">
        <v>11</v>
      </c>
      <c r="G38" s="80" t="s">
        <v>12</v>
      </c>
      <c r="H38" s="101"/>
      <c r="I38" s="101"/>
      <c r="J38" s="101"/>
      <c r="K38" s="17"/>
      <c r="L38" s="101"/>
      <c r="M38" s="106"/>
      <c r="N38" s="107"/>
      <c r="O38" s="101"/>
      <c r="P38" s="80" t="s">
        <v>10</v>
      </c>
      <c r="Q38" s="80" t="s">
        <v>11</v>
      </c>
      <c r="R38" s="80" t="s">
        <v>12</v>
      </c>
      <c r="S38" s="101"/>
      <c r="T38" s="101"/>
      <c r="U38" s="101"/>
      <c r="V38" s="54"/>
    </row>
    <row r="39" spans="1:22" s="3" customFormat="1" ht="19.8" customHeight="1" x14ac:dyDescent="0.2">
      <c r="A39" s="35" t="s">
        <v>13</v>
      </c>
      <c r="B39" s="92"/>
      <c r="C39" s="92"/>
      <c r="D39" s="36"/>
      <c r="E39" s="82"/>
      <c r="F39" s="82"/>
      <c r="G39" s="82"/>
      <c r="H39" s="82"/>
      <c r="I39" s="38"/>
      <c r="J39" s="38"/>
      <c r="K39" s="24"/>
      <c r="L39" s="35" t="s">
        <v>13</v>
      </c>
      <c r="M39" s="93"/>
      <c r="N39" s="93"/>
      <c r="O39" s="36"/>
      <c r="P39" s="82"/>
      <c r="Q39" s="82"/>
      <c r="R39" s="82"/>
      <c r="S39" s="82"/>
      <c r="T39" s="38"/>
      <c r="U39" s="38"/>
      <c r="V39" s="39"/>
    </row>
    <row r="40" spans="1:22" s="6" customFormat="1" ht="22.2" customHeight="1" x14ac:dyDescent="0.2">
      <c r="A40" s="12"/>
      <c r="B40" s="89" t="s">
        <v>243</v>
      </c>
      <c r="C40" s="89"/>
      <c r="D40" s="13" t="s">
        <v>14</v>
      </c>
      <c r="E40" s="10" t="s">
        <v>73</v>
      </c>
      <c r="F40" s="10" t="s">
        <v>15</v>
      </c>
      <c r="G40" s="10" t="s">
        <v>56</v>
      </c>
      <c r="H40" s="10" t="s">
        <v>74</v>
      </c>
      <c r="I40" s="10" t="s">
        <v>75</v>
      </c>
      <c r="J40" s="10"/>
      <c r="K40" s="14"/>
      <c r="L40" s="12"/>
      <c r="M40" s="90" t="s">
        <v>243</v>
      </c>
      <c r="N40" s="90"/>
      <c r="O40" s="13" t="s">
        <v>48</v>
      </c>
      <c r="P40" s="10" t="s">
        <v>29</v>
      </c>
      <c r="Q40" s="10" t="s">
        <v>88</v>
      </c>
      <c r="R40" s="10" t="s">
        <v>116</v>
      </c>
      <c r="S40" s="10" t="s">
        <v>196</v>
      </c>
      <c r="T40" s="10" t="s">
        <v>197</v>
      </c>
      <c r="U40" s="10"/>
      <c r="V40" s="15"/>
    </row>
    <row r="41" spans="1:22" s="6" customFormat="1" ht="19.8" customHeight="1" x14ac:dyDescent="0.2">
      <c r="A41" s="12"/>
      <c r="B41" s="89" t="s">
        <v>244</v>
      </c>
      <c r="C41" s="89"/>
      <c r="D41" s="13" t="s">
        <v>76</v>
      </c>
      <c r="E41" s="10" t="s">
        <v>77</v>
      </c>
      <c r="F41" s="10" t="s">
        <v>21</v>
      </c>
      <c r="G41" s="10"/>
      <c r="H41" s="10" t="s">
        <v>78</v>
      </c>
      <c r="I41" s="10" t="s">
        <v>79</v>
      </c>
      <c r="J41" s="10"/>
      <c r="K41" s="14"/>
      <c r="L41" s="12"/>
      <c r="M41" s="90" t="s">
        <v>264</v>
      </c>
      <c r="N41" s="90"/>
      <c r="O41" s="13" t="s">
        <v>76</v>
      </c>
      <c r="P41" s="10" t="s">
        <v>77</v>
      </c>
      <c r="Q41" s="10" t="s">
        <v>21</v>
      </c>
      <c r="R41" s="10"/>
      <c r="S41" s="10" t="s">
        <v>78</v>
      </c>
      <c r="T41" s="10" t="s">
        <v>79</v>
      </c>
      <c r="U41" s="10"/>
      <c r="V41" s="15"/>
    </row>
    <row r="42" spans="1:22" s="6" customFormat="1" ht="19.8" customHeight="1" x14ac:dyDescent="0.2">
      <c r="A42" s="12"/>
      <c r="B42" s="89" t="s">
        <v>245</v>
      </c>
      <c r="C42" s="89"/>
      <c r="D42" s="13" t="s">
        <v>24</v>
      </c>
      <c r="E42" s="10"/>
      <c r="F42" s="10" t="s">
        <v>3</v>
      </c>
      <c r="G42" s="10" t="s">
        <v>25</v>
      </c>
      <c r="H42" s="10" t="s">
        <v>26</v>
      </c>
      <c r="I42" s="10" t="s">
        <v>27</v>
      </c>
      <c r="J42" s="10"/>
      <c r="K42" s="14"/>
      <c r="L42" s="12"/>
      <c r="M42" s="90" t="s">
        <v>245</v>
      </c>
      <c r="N42" s="90"/>
      <c r="O42" s="13" t="s">
        <v>49</v>
      </c>
      <c r="P42" s="10" t="s">
        <v>3</v>
      </c>
      <c r="Q42" s="10" t="s">
        <v>31</v>
      </c>
      <c r="R42" s="10" t="s">
        <v>31</v>
      </c>
      <c r="S42" s="10" t="s">
        <v>165</v>
      </c>
      <c r="T42" s="10" t="s">
        <v>183</v>
      </c>
      <c r="U42" s="10"/>
      <c r="V42" s="15"/>
    </row>
    <row r="43" spans="1:22" s="6" customFormat="1" ht="25.2" customHeight="1" x14ac:dyDescent="0.2">
      <c r="A43" s="12"/>
      <c r="B43" s="89" t="s">
        <v>246</v>
      </c>
      <c r="C43" s="89"/>
      <c r="D43" s="13" t="s">
        <v>80</v>
      </c>
      <c r="E43" s="10" t="s">
        <v>3</v>
      </c>
      <c r="F43" s="10"/>
      <c r="G43" s="10" t="s">
        <v>81</v>
      </c>
      <c r="H43" s="10" t="s">
        <v>82</v>
      </c>
      <c r="I43" s="10" t="s">
        <v>83</v>
      </c>
      <c r="J43" s="10"/>
      <c r="K43" s="14"/>
      <c r="L43" s="12"/>
      <c r="M43" s="90" t="s">
        <v>246</v>
      </c>
      <c r="N43" s="90"/>
      <c r="O43" s="13" t="s">
        <v>80</v>
      </c>
      <c r="P43" s="10" t="s">
        <v>3</v>
      </c>
      <c r="Q43" s="10"/>
      <c r="R43" s="10" t="s">
        <v>81</v>
      </c>
      <c r="S43" s="10" t="s">
        <v>82</v>
      </c>
      <c r="T43" s="10" t="s">
        <v>83</v>
      </c>
      <c r="U43" s="10"/>
      <c r="V43" s="15"/>
    </row>
    <row r="44" spans="1:22" s="6" customFormat="1" ht="19.8" customHeight="1" x14ac:dyDescent="0.2">
      <c r="A44" s="12"/>
      <c r="B44" s="89" t="s">
        <v>242</v>
      </c>
      <c r="C44" s="89"/>
      <c r="D44" s="13" t="s">
        <v>34</v>
      </c>
      <c r="E44" s="10" t="s">
        <v>16</v>
      </c>
      <c r="F44" s="10" t="s">
        <v>3</v>
      </c>
      <c r="G44" s="10" t="s">
        <v>58</v>
      </c>
      <c r="H44" s="10" t="s">
        <v>59</v>
      </c>
      <c r="I44" s="10" t="s">
        <v>60</v>
      </c>
      <c r="J44" s="10"/>
      <c r="K44" s="14"/>
      <c r="L44" s="12"/>
      <c r="M44" s="90" t="s">
        <v>242</v>
      </c>
      <c r="N44" s="90"/>
      <c r="O44" s="13" t="s">
        <v>34</v>
      </c>
      <c r="P44" s="10" t="s">
        <v>16</v>
      </c>
      <c r="Q44" s="10" t="s">
        <v>3</v>
      </c>
      <c r="R44" s="10" t="s">
        <v>58</v>
      </c>
      <c r="S44" s="10" t="s">
        <v>59</v>
      </c>
      <c r="T44" s="10" t="s">
        <v>60</v>
      </c>
      <c r="U44" s="10"/>
      <c r="V44" s="15"/>
    </row>
    <row r="45" spans="1:22" s="6" customFormat="1" ht="19.8" customHeight="1" x14ac:dyDescent="0.2">
      <c r="A45" s="88" t="s">
        <v>37</v>
      </c>
      <c r="B45" s="88"/>
      <c r="C45" s="88"/>
      <c r="D45" s="16">
        <f>D44+210+D42+D41+154</f>
        <v>514</v>
      </c>
      <c r="E45" s="10" t="s">
        <v>84</v>
      </c>
      <c r="F45" s="10" t="s">
        <v>62</v>
      </c>
      <c r="G45" s="10" t="s">
        <v>85</v>
      </c>
      <c r="H45" s="10" t="s">
        <v>86</v>
      </c>
      <c r="I45" s="10"/>
      <c r="J45" s="10">
        <v>69.569999999999993</v>
      </c>
      <c r="K45" s="14"/>
      <c r="L45" s="88" t="s">
        <v>37</v>
      </c>
      <c r="M45" s="88"/>
      <c r="N45" s="88"/>
      <c r="O45" s="16">
        <f>O44+210+O42+O41+185</f>
        <v>555</v>
      </c>
      <c r="P45" s="10" t="s">
        <v>189</v>
      </c>
      <c r="Q45" s="10" t="s">
        <v>93</v>
      </c>
      <c r="R45" s="10" t="s">
        <v>198</v>
      </c>
      <c r="S45" s="10" t="s">
        <v>199</v>
      </c>
      <c r="T45" s="10"/>
      <c r="U45" s="10">
        <v>76.36</v>
      </c>
      <c r="V45" s="15"/>
    </row>
    <row r="46" spans="1:22" s="6" customFormat="1" ht="19.8" customHeight="1" x14ac:dyDescent="0.2">
      <c r="A46" s="40" t="s">
        <v>42</v>
      </c>
      <c r="B46" s="94"/>
      <c r="C46" s="94"/>
      <c r="D46" s="41"/>
      <c r="E46" s="79"/>
      <c r="F46" s="79"/>
      <c r="G46" s="79"/>
      <c r="H46" s="79"/>
      <c r="I46" s="43"/>
      <c r="J46" s="43"/>
      <c r="K46" s="14"/>
      <c r="L46" s="40" t="s">
        <v>42</v>
      </c>
      <c r="M46" s="95"/>
      <c r="N46" s="95"/>
      <c r="O46" s="41"/>
      <c r="P46" s="79"/>
      <c r="Q46" s="79"/>
      <c r="R46" s="79"/>
      <c r="S46" s="79"/>
      <c r="T46" s="43"/>
      <c r="U46" s="43"/>
      <c r="V46" s="15"/>
    </row>
    <row r="47" spans="1:22" s="6" customFormat="1" ht="22.8" customHeight="1" x14ac:dyDescent="0.2">
      <c r="A47" s="12"/>
      <c r="B47" s="89" t="s">
        <v>247</v>
      </c>
      <c r="C47" s="89"/>
      <c r="D47" s="13" t="s">
        <v>87</v>
      </c>
      <c r="E47" s="10" t="s">
        <v>15</v>
      </c>
      <c r="F47" s="10" t="s">
        <v>88</v>
      </c>
      <c r="G47" s="10" t="s">
        <v>24</v>
      </c>
      <c r="H47" s="10" t="s">
        <v>89</v>
      </c>
      <c r="I47" s="10" t="s">
        <v>90</v>
      </c>
      <c r="J47" s="10"/>
      <c r="K47" s="14"/>
      <c r="L47" s="12"/>
      <c r="M47" s="90" t="s">
        <v>247</v>
      </c>
      <c r="N47" s="90"/>
      <c r="O47" s="13" t="s">
        <v>200</v>
      </c>
      <c r="P47" s="10" t="s">
        <v>73</v>
      </c>
      <c r="Q47" s="10" t="s">
        <v>73</v>
      </c>
      <c r="R47" s="10" t="s">
        <v>101</v>
      </c>
      <c r="S47" s="10" t="s">
        <v>121</v>
      </c>
      <c r="T47" s="10" t="s">
        <v>201</v>
      </c>
      <c r="U47" s="10"/>
      <c r="V47" s="15"/>
    </row>
    <row r="48" spans="1:22" s="6" customFormat="1" ht="19.8" customHeight="1" x14ac:dyDescent="0.2">
      <c r="A48" s="12"/>
      <c r="B48" s="89" t="s">
        <v>248</v>
      </c>
      <c r="C48" s="89"/>
      <c r="D48" s="13" t="s">
        <v>14</v>
      </c>
      <c r="E48" s="10" t="s">
        <v>31</v>
      </c>
      <c r="F48" s="10" t="s">
        <v>91</v>
      </c>
      <c r="G48" s="10" t="s">
        <v>26</v>
      </c>
      <c r="H48" s="10" t="s">
        <v>92</v>
      </c>
      <c r="I48" s="10" t="s">
        <v>94</v>
      </c>
      <c r="J48" s="10"/>
      <c r="K48" s="14"/>
      <c r="L48" s="12"/>
      <c r="M48" s="90" t="s">
        <v>248</v>
      </c>
      <c r="N48" s="90"/>
      <c r="O48" s="13" t="s">
        <v>14</v>
      </c>
      <c r="P48" s="10" t="s">
        <v>31</v>
      </c>
      <c r="Q48" s="10" t="s">
        <v>91</v>
      </c>
      <c r="R48" s="10" t="s">
        <v>26</v>
      </c>
      <c r="S48" s="10" t="s">
        <v>92</v>
      </c>
      <c r="T48" s="10" t="s">
        <v>94</v>
      </c>
      <c r="U48" s="10"/>
      <c r="V48" s="15"/>
    </row>
    <row r="49" spans="1:22" s="6" customFormat="1" ht="19.8" customHeight="1" x14ac:dyDescent="0.2">
      <c r="A49" s="12"/>
      <c r="B49" s="89" t="s">
        <v>249</v>
      </c>
      <c r="C49" s="89"/>
      <c r="D49" s="13">
        <v>60</v>
      </c>
      <c r="E49" s="10" t="s">
        <v>15</v>
      </c>
      <c r="F49" s="10" t="s">
        <v>29</v>
      </c>
      <c r="G49" s="10" t="s">
        <v>95</v>
      </c>
      <c r="H49" s="10" t="s">
        <v>96</v>
      </c>
      <c r="I49" s="10" t="s">
        <v>97</v>
      </c>
      <c r="J49" s="10"/>
      <c r="K49" s="14"/>
      <c r="L49" s="12"/>
      <c r="M49" s="90" t="s">
        <v>249</v>
      </c>
      <c r="N49" s="90"/>
      <c r="O49" s="13">
        <v>60</v>
      </c>
      <c r="P49" s="10" t="s">
        <v>15</v>
      </c>
      <c r="Q49" s="10" t="s">
        <v>29</v>
      </c>
      <c r="R49" s="10" t="s">
        <v>95</v>
      </c>
      <c r="S49" s="10" t="s">
        <v>96</v>
      </c>
      <c r="T49" s="10" t="s">
        <v>97</v>
      </c>
      <c r="U49" s="10"/>
      <c r="V49" s="15"/>
    </row>
    <row r="50" spans="1:22" s="6" customFormat="1" ht="19.8" customHeight="1" x14ac:dyDescent="0.2">
      <c r="A50" s="12"/>
      <c r="B50" s="89" t="s">
        <v>245</v>
      </c>
      <c r="C50" s="89"/>
      <c r="D50" s="13" t="s">
        <v>24</v>
      </c>
      <c r="E50" s="10"/>
      <c r="F50" s="10" t="s">
        <v>3</v>
      </c>
      <c r="G50" s="10" t="s">
        <v>25</v>
      </c>
      <c r="H50" s="10" t="s">
        <v>26</v>
      </c>
      <c r="I50" s="10" t="s">
        <v>27</v>
      </c>
      <c r="J50" s="10"/>
      <c r="K50" s="14"/>
      <c r="L50" s="12"/>
      <c r="M50" s="90" t="s">
        <v>245</v>
      </c>
      <c r="N50" s="90"/>
      <c r="O50" s="13" t="s">
        <v>24</v>
      </c>
      <c r="P50" s="10"/>
      <c r="Q50" s="10" t="s">
        <v>3</v>
      </c>
      <c r="R50" s="10" t="s">
        <v>25</v>
      </c>
      <c r="S50" s="10" t="s">
        <v>26</v>
      </c>
      <c r="T50" s="10" t="s">
        <v>27</v>
      </c>
      <c r="U50" s="10"/>
      <c r="V50" s="15"/>
    </row>
    <row r="51" spans="1:22" s="6" customFormat="1" ht="19.8" customHeight="1" x14ac:dyDescent="0.2">
      <c r="A51" s="12"/>
      <c r="B51" s="89" t="s">
        <v>250</v>
      </c>
      <c r="C51" s="89"/>
      <c r="D51" s="13" t="s">
        <v>28</v>
      </c>
      <c r="E51" s="10"/>
      <c r="F51" s="10"/>
      <c r="G51" s="10" t="s">
        <v>29</v>
      </c>
      <c r="H51" s="10" t="s">
        <v>30</v>
      </c>
      <c r="I51" s="10" t="s">
        <v>32</v>
      </c>
      <c r="J51" s="10"/>
      <c r="K51" s="14"/>
      <c r="L51" s="12"/>
      <c r="M51" s="90" t="s">
        <v>250</v>
      </c>
      <c r="N51" s="90"/>
      <c r="O51" s="13" t="s">
        <v>28</v>
      </c>
      <c r="P51" s="10"/>
      <c r="Q51" s="10"/>
      <c r="R51" s="10" t="s">
        <v>29</v>
      </c>
      <c r="S51" s="10" t="s">
        <v>30</v>
      </c>
      <c r="T51" s="10" t="s">
        <v>32</v>
      </c>
      <c r="U51" s="10"/>
      <c r="V51" s="15"/>
    </row>
    <row r="52" spans="1:22" s="6" customFormat="1" ht="19.8" customHeight="1" x14ac:dyDescent="0.2">
      <c r="A52" s="12"/>
      <c r="B52" s="89" t="s">
        <v>242</v>
      </c>
      <c r="C52" s="89"/>
      <c r="D52" s="13" t="s">
        <v>34</v>
      </c>
      <c r="E52" s="10" t="s">
        <v>16</v>
      </c>
      <c r="F52" s="10" t="s">
        <v>3</v>
      </c>
      <c r="G52" s="10" t="s">
        <v>58</v>
      </c>
      <c r="H52" s="10" t="s">
        <v>59</v>
      </c>
      <c r="I52" s="10" t="s">
        <v>60</v>
      </c>
      <c r="J52" s="10"/>
      <c r="K52" s="14"/>
      <c r="L52" s="12"/>
      <c r="M52" s="90" t="s">
        <v>242</v>
      </c>
      <c r="N52" s="90"/>
      <c r="O52" s="13" t="s">
        <v>76</v>
      </c>
      <c r="P52" s="10" t="s">
        <v>15</v>
      </c>
      <c r="Q52" s="10" t="s">
        <v>3</v>
      </c>
      <c r="R52" s="10" t="s">
        <v>189</v>
      </c>
      <c r="S52" s="10" t="s">
        <v>190</v>
      </c>
      <c r="T52" s="10" t="s">
        <v>191</v>
      </c>
      <c r="U52" s="10"/>
      <c r="V52" s="15"/>
    </row>
    <row r="53" spans="1:22" s="6" customFormat="1" ht="19.8" customHeight="1" x14ac:dyDescent="0.2">
      <c r="A53" s="88" t="s">
        <v>61</v>
      </c>
      <c r="B53" s="88"/>
      <c r="C53" s="88"/>
      <c r="D53" s="16">
        <f>D52+207+D50+60+154+226</f>
        <v>727</v>
      </c>
      <c r="E53" s="10" t="s">
        <v>98</v>
      </c>
      <c r="F53" s="10" t="s">
        <v>58</v>
      </c>
      <c r="G53" s="10" t="s">
        <v>99</v>
      </c>
      <c r="H53" s="10" t="s">
        <v>100</v>
      </c>
      <c r="I53" s="10"/>
      <c r="J53" s="10">
        <v>78.02</v>
      </c>
      <c r="K53" s="14"/>
      <c r="L53" s="88" t="s">
        <v>61</v>
      </c>
      <c r="M53" s="88"/>
      <c r="N53" s="88"/>
      <c r="O53" s="16">
        <f>O52+207+30+60+154+250+38</f>
        <v>809</v>
      </c>
      <c r="P53" s="10" t="s">
        <v>58</v>
      </c>
      <c r="Q53" s="10" t="s">
        <v>93</v>
      </c>
      <c r="R53" s="10" t="s">
        <v>202</v>
      </c>
      <c r="S53" s="10" t="s">
        <v>203</v>
      </c>
      <c r="T53" s="10"/>
      <c r="U53" s="44">
        <v>88.1</v>
      </c>
      <c r="V53" s="15"/>
    </row>
    <row r="54" spans="1:22" s="7" customFormat="1" ht="19.8" customHeight="1" x14ac:dyDescent="0.2">
      <c r="A54" s="88" t="s">
        <v>66</v>
      </c>
      <c r="B54" s="88"/>
      <c r="C54" s="88"/>
      <c r="D54" s="16">
        <f>D53+D45</f>
        <v>1241</v>
      </c>
      <c r="E54" s="10" t="s">
        <v>102</v>
      </c>
      <c r="F54" s="10" t="s">
        <v>103</v>
      </c>
      <c r="G54" s="10" t="s">
        <v>69</v>
      </c>
      <c r="H54" s="10" t="s">
        <v>104</v>
      </c>
      <c r="I54" s="10"/>
      <c r="J54" s="44">
        <v>147.59</v>
      </c>
      <c r="K54" s="45"/>
      <c r="L54" s="88" t="s">
        <v>66</v>
      </c>
      <c r="M54" s="88"/>
      <c r="N54" s="88"/>
      <c r="O54" s="16">
        <f>O53+O45</f>
        <v>1364</v>
      </c>
      <c r="P54" s="10" t="s">
        <v>204</v>
      </c>
      <c r="Q54" s="10" t="s">
        <v>71</v>
      </c>
      <c r="R54" s="10" t="s">
        <v>205</v>
      </c>
      <c r="S54" s="10" t="s">
        <v>206</v>
      </c>
      <c r="T54" s="10"/>
      <c r="U54" s="44">
        <v>164.46</v>
      </c>
      <c r="V54" s="46"/>
    </row>
    <row r="55" spans="1:22" s="1" customFormat="1" ht="10.95" customHeight="1" x14ac:dyDescent="0.2">
      <c r="A55" s="50"/>
      <c r="B55" s="51"/>
      <c r="C55" s="51"/>
      <c r="D55" s="52"/>
      <c r="E55" s="53"/>
      <c r="F55" s="53"/>
      <c r="G55" s="53"/>
      <c r="H55" s="53"/>
      <c r="I55" s="53"/>
      <c r="J55" s="53"/>
      <c r="K55" s="17"/>
      <c r="L55" s="50"/>
      <c r="M55" s="50"/>
      <c r="N55" s="50"/>
      <c r="O55" s="52"/>
      <c r="P55" s="53"/>
      <c r="Q55" s="53"/>
      <c r="R55" s="53"/>
      <c r="S55" s="53"/>
      <c r="T55" s="53"/>
      <c r="U55" s="53"/>
      <c r="V55" s="54"/>
    </row>
    <row r="56" spans="1:22" s="1" customFormat="1" ht="10.95" customHeight="1" x14ac:dyDescent="0.2">
      <c r="A56" s="50"/>
      <c r="B56" s="51"/>
      <c r="C56" s="51"/>
      <c r="D56" s="52"/>
      <c r="E56" s="53"/>
      <c r="F56" s="53"/>
      <c r="G56" s="53"/>
      <c r="H56" s="53"/>
      <c r="I56" s="53"/>
      <c r="J56" s="53"/>
      <c r="K56" s="17"/>
      <c r="L56" s="50"/>
      <c r="M56" s="50"/>
      <c r="N56" s="50"/>
      <c r="O56" s="52"/>
      <c r="P56" s="53"/>
      <c r="Q56" s="53"/>
      <c r="R56" s="53"/>
      <c r="S56" s="53"/>
      <c r="T56" s="53"/>
      <c r="U56" s="53"/>
      <c r="V56" s="54"/>
    </row>
    <row r="57" spans="1:22" ht="10.95" customHeight="1" x14ac:dyDescent="0.25">
      <c r="A57" s="22"/>
      <c r="B57" s="22"/>
      <c r="C57" s="17"/>
      <c r="D57" s="17"/>
      <c r="E57" s="17"/>
      <c r="F57" s="17"/>
      <c r="G57" s="17"/>
      <c r="H57" s="22"/>
      <c r="I57" s="17"/>
      <c r="J57" s="17"/>
      <c r="K57" s="20"/>
      <c r="L57" s="22"/>
      <c r="M57" s="17"/>
      <c r="N57" s="17"/>
      <c r="O57" s="19"/>
      <c r="P57" s="17"/>
      <c r="Q57" s="17"/>
      <c r="R57" s="17"/>
      <c r="S57" s="22"/>
      <c r="T57" s="17"/>
      <c r="U57" s="17"/>
    </row>
    <row r="58" spans="1:22" ht="13.05" customHeight="1" x14ac:dyDescent="0.25">
      <c r="A58" s="124"/>
      <c r="B58" s="124"/>
      <c r="C58" s="124"/>
      <c r="D58" s="19"/>
      <c r="E58" s="17"/>
      <c r="F58" s="17"/>
      <c r="G58" s="17"/>
      <c r="H58" s="23"/>
      <c r="I58" s="23"/>
      <c r="J58" s="17"/>
      <c r="K58" s="20"/>
      <c r="L58" s="124"/>
      <c r="M58" s="124"/>
      <c r="N58" s="124"/>
      <c r="O58" s="19"/>
      <c r="P58" s="17"/>
      <c r="Q58" s="17"/>
      <c r="R58" s="17"/>
      <c r="S58" s="23"/>
      <c r="T58" s="23"/>
      <c r="U58" s="17"/>
    </row>
    <row r="59" spans="1:22" ht="13.05" customHeight="1" x14ac:dyDescent="0.25">
      <c r="A59" s="143"/>
      <c r="B59" s="143"/>
      <c r="C59" s="18"/>
      <c r="D59" s="19"/>
      <c r="E59" s="17"/>
      <c r="F59" s="17"/>
      <c r="G59" s="17"/>
      <c r="H59" s="22"/>
      <c r="I59" s="17"/>
      <c r="J59" s="17"/>
      <c r="K59" s="20"/>
      <c r="L59" s="143"/>
      <c r="M59" s="143"/>
      <c r="N59" s="17"/>
      <c r="O59" s="19"/>
      <c r="P59" s="17"/>
      <c r="Q59" s="17"/>
      <c r="R59" s="108"/>
      <c r="S59" s="108"/>
      <c r="T59" s="108"/>
      <c r="U59" s="17"/>
    </row>
    <row r="60" spans="1:22" ht="10.95" customHeight="1" x14ac:dyDescent="0.25">
      <c r="A60" s="124"/>
      <c r="B60" s="124"/>
      <c r="C60" s="124"/>
      <c r="D60" s="19"/>
      <c r="E60" s="17"/>
      <c r="F60" s="17"/>
      <c r="G60" s="17"/>
      <c r="H60" s="22"/>
      <c r="I60" s="17"/>
      <c r="J60" s="17"/>
      <c r="K60" s="20"/>
      <c r="L60" s="124"/>
      <c r="M60" s="124"/>
      <c r="N60" s="124"/>
      <c r="O60" s="19"/>
      <c r="P60" s="17"/>
      <c r="Q60" s="17"/>
      <c r="R60" s="17"/>
      <c r="S60" s="22"/>
      <c r="T60" s="17"/>
      <c r="U60" s="17"/>
    </row>
    <row r="61" spans="1:22" s="9" customFormat="1" ht="25.2" customHeight="1" x14ac:dyDescent="0.2">
      <c r="A61" s="118" t="s">
        <v>315</v>
      </c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21"/>
    </row>
    <row r="62" spans="1:22" ht="10.95" customHeight="1" x14ac:dyDescent="0.2">
      <c r="A62" s="119" t="s">
        <v>296</v>
      </c>
      <c r="B62" s="119"/>
      <c r="C62" s="26"/>
      <c r="D62" s="25" t="s">
        <v>0</v>
      </c>
      <c r="E62" s="17" t="s">
        <v>289</v>
      </c>
      <c r="F62" s="17"/>
      <c r="G62" s="98" t="s">
        <v>1</v>
      </c>
      <c r="H62" s="98"/>
      <c r="I62" s="17" t="s">
        <v>287</v>
      </c>
      <c r="J62" s="17"/>
      <c r="K62" s="20"/>
      <c r="L62" s="120" t="s">
        <v>285</v>
      </c>
      <c r="M62" s="120"/>
      <c r="N62" s="27"/>
      <c r="O62" s="25" t="s">
        <v>0</v>
      </c>
      <c r="P62" s="17" t="s">
        <v>289</v>
      </c>
      <c r="Q62" s="17"/>
      <c r="R62" s="98" t="s">
        <v>1</v>
      </c>
      <c r="S62" s="98"/>
      <c r="T62" s="17" t="s">
        <v>287</v>
      </c>
      <c r="U62" s="17"/>
    </row>
    <row r="63" spans="1:22" s="1" customFormat="1" ht="40.799999999999997" customHeight="1" x14ac:dyDescent="0.2">
      <c r="A63" s="125"/>
      <c r="B63" s="125"/>
      <c r="C63" s="30"/>
      <c r="D63" s="25" t="s">
        <v>2</v>
      </c>
      <c r="E63" s="19">
        <v>1</v>
      </c>
      <c r="F63" s="164" t="s">
        <v>283</v>
      </c>
      <c r="G63" s="164"/>
      <c r="H63" s="99"/>
      <c r="I63" s="99"/>
      <c r="J63" s="99"/>
      <c r="K63" s="20"/>
      <c r="L63" s="123"/>
      <c r="M63" s="123"/>
      <c r="N63" s="27"/>
      <c r="O63" s="25" t="s">
        <v>2</v>
      </c>
      <c r="P63" s="19">
        <v>1</v>
      </c>
      <c r="Q63" s="164" t="s">
        <v>284</v>
      </c>
      <c r="R63" s="164"/>
      <c r="S63" s="164"/>
      <c r="T63" s="164"/>
      <c r="U63" s="164"/>
      <c r="V63" s="54"/>
    </row>
    <row r="64" spans="1:22" s="1" customFormat="1" ht="22.05" customHeight="1" x14ac:dyDescent="0.2">
      <c r="A64" s="161" t="s">
        <v>4</v>
      </c>
      <c r="B64" s="162" t="s">
        <v>5</v>
      </c>
      <c r="C64" s="163"/>
      <c r="D64" s="127" t="s">
        <v>6</v>
      </c>
      <c r="E64" s="158" t="s">
        <v>7</v>
      </c>
      <c r="F64" s="159"/>
      <c r="G64" s="160"/>
      <c r="H64" s="115" t="s">
        <v>8</v>
      </c>
      <c r="I64" s="116" t="s">
        <v>9</v>
      </c>
      <c r="J64" s="116" t="s">
        <v>293</v>
      </c>
      <c r="K64" s="17"/>
      <c r="L64" s="161" t="s">
        <v>4</v>
      </c>
      <c r="M64" s="127" t="s">
        <v>5</v>
      </c>
      <c r="N64" s="126"/>
      <c r="O64" s="127" t="s">
        <v>6</v>
      </c>
      <c r="P64" s="158" t="s">
        <v>7</v>
      </c>
      <c r="Q64" s="159"/>
      <c r="R64" s="160"/>
      <c r="S64" s="115" t="s">
        <v>8</v>
      </c>
      <c r="T64" s="116" t="s">
        <v>9</v>
      </c>
      <c r="U64" s="161" t="s">
        <v>293</v>
      </c>
      <c r="V64" s="54"/>
    </row>
    <row r="65" spans="1:22" s="3" customFormat="1" ht="19.8" customHeight="1" x14ac:dyDescent="0.2">
      <c r="A65" s="101"/>
      <c r="B65" s="103"/>
      <c r="C65" s="104"/>
      <c r="D65" s="101"/>
      <c r="E65" s="33" t="s">
        <v>10</v>
      </c>
      <c r="F65" s="33" t="s">
        <v>11</v>
      </c>
      <c r="G65" s="33" t="s">
        <v>12</v>
      </c>
      <c r="H65" s="101"/>
      <c r="I65" s="101"/>
      <c r="J65" s="101"/>
      <c r="K65" s="17"/>
      <c r="L65" s="101"/>
      <c r="M65" s="106"/>
      <c r="N65" s="107"/>
      <c r="O65" s="101"/>
      <c r="P65" s="33" t="s">
        <v>10</v>
      </c>
      <c r="Q65" s="33" t="s">
        <v>11</v>
      </c>
      <c r="R65" s="33" t="s">
        <v>12</v>
      </c>
      <c r="S65" s="101"/>
      <c r="T65" s="101"/>
      <c r="U65" s="101"/>
      <c r="V65" s="39"/>
    </row>
    <row r="66" spans="1:22" s="8" customFormat="1" ht="19.8" customHeight="1" x14ac:dyDescent="0.2">
      <c r="A66" s="56" t="s">
        <v>13</v>
      </c>
      <c r="B66" s="89" t="s">
        <v>301</v>
      </c>
      <c r="C66" s="150"/>
      <c r="D66" s="13" t="s">
        <v>24</v>
      </c>
      <c r="E66" s="10"/>
      <c r="F66" s="10"/>
      <c r="G66" s="10"/>
      <c r="H66" s="10" t="s">
        <v>31</v>
      </c>
      <c r="I66" s="10" t="s">
        <v>105</v>
      </c>
      <c r="J66" s="10"/>
      <c r="K66" s="11"/>
      <c r="L66" s="57" t="s">
        <v>13</v>
      </c>
      <c r="M66" s="89" t="s">
        <v>301</v>
      </c>
      <c r="N66" s="150"/>
      <c r="O66" s="13" t="s">
        <v>49</v>
      </c>
      <c r="P66" s="10"/>
      <c r="Q66" s="10"/>
      <c r="R66" s="10"/>
      <c r="S66" s="10" t="s">
        <v>16</v>
      </c>
      <c r="T66" s="10" t="s">
        <v>207</v>
      </c>
      <c r="U66" s="10"/>
      <c r="V66" s="58"/>
    </row>
    <row r="67" spans="1:22" s="8" customFormat="1" ht="19.8" customHeight="1" x14ac:dyDescent="0.2">
      <c r="A67" s="59"/>
      <c r="B67" s="89" t="s">
        <v>251</v>
      </c>
      <c r="C67" s="150"/>
      <c r="D67" s="13" t="s">
        <v>106</v>
      </c>
      <c r="E67" s="10" t="s">
        <v>55</v>
      </c>
      <c r="F67" s="10" t="s">
        <v>107</v>
      </c>
      <c r="G67" s="10" t="s">
        <v>108</v>
      </c>
      <c r="H67" s="10" t="s">
        <v>109</v>
      </c>
      <c r="I67" s="10" t="s">
        <v>110</v>
      </c>
      <c r="J67" s="10"/>
      <c r="K67" s="11"/>
      <c r="L67" s="12"/>
      <c r="M67" s="90" t="s">
        <v>251</v>
      </c>
      <c r="N67" s="141"/>
      <c r="O67" s="13" t="s">
        <v>208</v>
      </c>
      <c r="P67" s="10" t="s">
        <v>107</v>
      </c>
      <c r="Q67" s="10" t="s">
        <v>38</v>
      </c>
      <c r="R67" s="10" t="s">
        <v>17</v>
      </c>
      <c r="S67" s="10" t="s">
        <v>209</v>
      </c>
      <c r="T67" s="10" t="s">
        <v>210</v>
      </c>
      <c r="U67" s="10"/>
      <c r="V67" s="58"/>
    </row>
    <row r="68" spans="1:22" s="8" customFormat="1" ht="19.8" customHeight="1" x14ac:dyDescent="0.2">
      <c r="A68" s="59"/>
      <c r="B68" s="89" t="s">
        <v>252</v>
      </c>
      <c r="C68" s="150"/>
      <c r="D68" s="13" t="s">
        <v>111</v>
      </c>
      <c r="E68" s="10"/>
      <c r="F68" s="10"/>
      <c r="G68" s="10" t="s">
        <v>73</v>
      </c>
      <c r="H68" s="10" t="s">
        <v>49</v>
      </c>
      <c r="I68" s="10" t="s">
        <v>112</v>
      </c>
      <c r="J68" s="10"/>
      <c r="K68" s="11"/>
      <c r="L68" s="12"/>
      <c r="M68" s="90" t="s">
        <v>272</v>
      </c>
      <c r="N68" s="141"/>
      <c r="O68" s="13" t="s">
        <v>111</v>
      </c>
      <c r="P68" s="10"/>
      <c r="Q68" s="10"/>
      <c r="R68" s="10" t="s">
        <v>73</v>
      </c>
      <c r="S68" s="10" t="s">
        <v>67</v>
      </c>
      <c r="T68" s="10" t="s">
        <v>167</v>
      </c>
      <c r="U68" s="10"/>
      <c r="V68" s="58"/>
    </row>
    <row r="69" spans="1:22" s="8" customFormat="1" ht="19.8" customHeight="1" x14ac:dyDescent="0.2">
      <c r="A69" s="59"/>
      <c r="B69" s="89" t="s">
        <v>253</v>
      </c>
      <c r="C69" s="150"/>
      <c r="D69" s="13" t="s">
        <v>99</v>
      </c>
      <c r="E69" s="10" t="s">
        <v>3</v>
      </c>
      <c r="F69" s="10"/>
      <c r="G69" s="10" t="s">
        <v>107</v>
      </c>
      <c r="H69" s="10" t="s">
        <v>113</v>
      </c>
      <c r="I69" s="10" t="s">
        <v>34</v>
      </c>
      <c r="J69" s="10"/>
      <c r="K69" s="11"/>
      <c r="L69" s="12"/>
      <c r="M69" s="90" t="s">
        <v>253</v>
      </c>
      <c r="N69" s="141"/>
      <c r="O69" s="13" t="s">
        <v>99</v>
      </c>
      <c r="P69" s="10" t="s">
        <v>3</v>
      </c>
      <c r="Q69" s="10"/>
      <c r="R69" s="10" t="s">
        <v>107</v>
      </c>
      <c r="S69" s="10" t="s">
        <v>113</v>
      </c>
      <c r="T69" s="10" t="s">
        <v>34</v>
      </c>
      <c r="U69" s="10"/>
      <c r="V69" s="58"/>
    </row>
    <row r="70" spans="1:22" s="8" customFormat="1" ht="19.8" customHeight="1" x14ac:dyDescent="0.2">
      <c r="A70" s="59"/>
      <c r="B70" s="89" t="s">
        <v>254</v>
      </c>
      <c r="C70" s="150"/>
      <c r="D70" s="13" t="s">
        <v>34</v>
      </c>
      <c r="E70" s="10" t="s">
        <v>16</v>
      </c>
      <c r="F70" s="10" t="s">
        <v>3</v>
      </c>
      <c r="G70" s="10" t="s">
        <v>58</v>
      </c>
      <c r="H70" s="10" t="s">
        <v>59</v>
      </c>
      <c r="I70" s="10" t="s">
        <v>60</v>
      </c>
      <c r="J70" s="10"/>
      <c r="K70" s="11"/>
      <c r="L70" s="12"/>
      <c r="M70" s="90" t="s">
        <v>254</v>
      </c>
      <c r="N70" s="141"/>
      <c r="O70" s="13" t="s">
        <v>34</v>
      </c>
      <c r="P70" s="10" t="s">
        <v>16</v>
      </c>
      <c r="Q70" s="10" t="s">
        <v>3</v>
      </c>
      <c r="R70" s="10" t="s">
        <v>58</v>
      </c>
      <c r="S70" s="10" t="s">
        <v>59</v>
      </c>
      <c r="T70" s="10" t="s">
        <v>60</v>
      </c>
      <c r="U70" s="10"/>
      <c r="V70" s="58"/>
    </row>
    <row r="71" spans="1:22" s="8" customFormat="1" ht="19.8" customHeight="1" x14ac:dyDescent="0.2">
      <c r="A71" s="151" t="s">
        <v>37</v>
      </c>
      <c r="B71" s="152"/>
      <c r="C71" s="153"/>
      <c r="D71" s="16">
        <f>D70+D69+D68+D67+D66</f>
        <v>530</v>
      </c>
      <c r="E71" s="16">
        <f t="shared" ref="E71" si="0">E70+E69+E68+E67+E66</f>
        <v>16</v>
      </c>
      <c r="F71" s="16">
        <f t="shared" ref="F71" si="1">F70+F69+F68+F67+F66</f>
        <v>14</v>
      </c>
      <c r="G71" s="16">
        <f t="shared" ref="G71" si="2">G70+G69+G68+G67+G66</f>
        <v>77</v>
      </c>
      <c r="H71" s="16">
        <f t="shared" ref="H71" si="3">H70+H69+H68+H67+H66</f>
        <v>496</v>
      </c>
      <c r="I71" s="10"/>
      <c r="J71" s="10">
        <v>69.569999999999993</v>
      </c>
      <c r="K71" s="11"/>
      <c r="L71" s="88" t="s">
        <v>37</v>
      </c>
      <c r="M71" s="154"/>
      <c r="N71" s="155"/>
      <c r="O71" s="16">
        <f>O70+O69+O68+O67+O66</f>
        <v>570</v>
      </c>
      <c r="P71" s="10" t="s">
        <v>77</v>
      </c>
      <c r="Q71" s="10" t="s">
        <v>143</v>
      </c>
      <c r="R71" s="10" t="s">
        <v>170</v>
      </c>
      <c r="S71" s="10" t="s">
        <v>211</v>
      </c>
      <c r="T71" s="10"/>
      <c r="U71" s="10">
        <v>76.36</v>
      </c>
      <c r="V71" s="58"/>
    </row>
    <row r="72" spans="1:22" s="8" customFormat="1" ht="19.8" customHeight="1" x14ac:dyDescent="0.2">
      <c r="A72" s="60" t="s">
        <v>42</v>
      </c>
      <c r="B72" s="156"/>
      <c r="C72" s="94"/>
      <c r="D72" s="41"/>
      <c r="E72" s="41"/>
      <c r="F72" s="41"/>
      <c r="G72" s="41"/>
      <c r="H72" s="41"/>
      <c r="I72" s="61"/>
      <c r="J72" s="61"/>
      <c r="K72" s="11"/>
      <c r="L72" s="40" t="s">
        <v>42</v>
      </c>
      <c r="M72" s="157"/>
      <c r="N72" s="95"/>
      <c r="O72" s="41"/>
      <c r="P72" s="41"/>
      <c r="Q72" s="41"/>
      <c r="R72" s="41"/>
      <c r="S72" s="41"/>
      <c r="T72" s="41"/>
      <c r="U72" s="61"/>
      <c r="V72" s="58"/>
    </row>
    <row r="73" spans="1:22" s="8" customFormat="1" ht="22.2" customHeight="1" x14ac:dyDescent="0.2">
      <c r="A73" s="59"/>
      <c r="B73" s="89" t="s">
        <v>255</v>
      </c>
      <c r="C73" s="150"/>
      <c r="D73" s="13" t="s">
        <v>117</v>
      </c>
      <c r="E73" s="10" t="s">
        <v>91</v>
      </c>
      <c r="F73" s="10" t="s">
        <v>73</v>
      </c>
      <c r="G73" s="10" t="s">
        <v>39</v>
      </c>
      <c r="H73" s="10" t="s">
        <v>118</v>
      </c>
      <c r="I73" s="10" t="s">
        <v>119</v>
      </c>
      <c r="J73" s="10"/>
      <c r="K73" s="11"/>
      <c r="L73" s="12"/>
      <c r="M73" s="90" t="s">
        <v>255</v>
      </c>
      <c r="N73" s="141"/>
      <c r="O73" s="13" t="s">
        <v>117</v>
      </c>
      <c r="P73" s="10" t="s">
        <v>91</v>
      </c>
      <c r="Q73" s="10" t="s">
        <v>73</v>
      </c>
      <c r="R73" s="10" t="s">
        <v>39</v>
      </c>
      <c r="S73" s="10" t="s">
        <v>118</v>
      </c>
      <c r="T73" s="10" t="s">
        <v>119</v>
      </c>
      <c r="U73" s="10"/>
      <c r="V73" s="58"/>
    </row>
    <row r="74" spans="1:22" s="8" customFormat="1" ht="25.2" customHeight="1" x14ac:dyDescent="0.2">
      <c r="A74" s="59"/>
      <c r="B74" s="89" t="s">
        <v>304</v>
      </c>
      <c r="C74" s="150"/>
      <c r="D74" s="13">
        <v>180</v>
      </c>
      <c r="E74" s="10">
        <v>15</v>
      </c>
      <c r="F74" s="10">
        <v>24</v>
      </c>
      <c r="G74" s="10">
        <v>23</v>
      </c>
      <c r="H74" s="10">
        <v>441</v>
      </c>
      <c r="I74" s="10">
        <v>219.01</v>
      </c>
      <c r="J74" s="10"/>
      <c r="K74" s="11"/>
      <c r="L74" s="12"/>
      <c r="M74" s="89" t="s">
        <v>304</v>
      </c>
      <c r="N74" s="150"/>
      <c r="O74" s="13">
        <v>200</v>
      </c>
      <c r="P74" s="10">
        <v>16</v>
      </c>
      <c r="Q74" s="10">
        <v>27</v>
      </c>
      <c r="R74" s="10">
        <v>26</v>
      </c>
      <c r="S74" s="10">
        <v>490</v>
      </c>
      <c r="T74" s="10">
        <v>219</v>
      </c>
      <c r="U74" s="10"/>
      <c r="V74" s="58"/>
    </row>
    <row r="75" spans="1:22" s="8" customFormat="1" ht="19.8" customHeight="1" x14ac:dyDescent="0.2">
      <c r="A75" s="59"/>
      <c r="B75" s="89" t="s">
        <v>245</v>
      </c>
      <c r="C75" s="150"/>
      <c r="D75" s="13" t="s">
        <v>24</v>
      </c>
      <c r="E75" s="10"/>
      <c r="F75" s="10" t="s">
        <v>3</v>
      </c>
      <c r="G75" s="10" t="s">
        <v>25</v>
      </c>
      <c r="H75" s="10" t="s">
        <v>26</v>
      </c>
      <c r="I75" s="10" t="s">
        <v>27</v>
      </c>
      <c r="J75" s="10"/>
      <c r="K75" s="11"/>
      <c r="L75" s="12"/>
      <c r="M75" s="89" t="s">
        <v>245</v>
      </c>
      <c r="N75" s="150"/>
      <c r="O75" s="13">
        <v>50</v>
      </c>
      <c r="P75" s="10">
        <v>1.17</v>
      </c>
      <c r="Q75" s="10">
        <v>3.3</v>
      </c>
      <c r="R75" s="10">
        <v>3.47</v>
      </c>
      <c r="S75" s="10">
        <v>33.67</v>
      </c>
      <c r="T75" s="10">
        <v>593.07000000000005</v>
      </c>
      <c r="U75" s="10"/>
      <c r="V75" s="58"/>
    </row>
    <row r="76" spans="1:22" s="8" customFormat="1" ht="19.8" customHeight="1" x14ac:dyDescent="0.2">
      <c r="A76" s="59"/>
      <c r="B76" s="89" t="s">
        <v>256</v>
      </c>
      <c r="C76" s="150"/>
      <c r="D76" s="13" t="s">
        <v>58</v>
      </c>
      <c r="E76" s="10" t="s">
        <v>3</v>
      </c>
      <c r="F76" s="10"/>
      <c r="G76" s="10" t="s">
        <v>114</v>
      </c>
      <c r="H76" s="10" t="s">
        <v>120</v>
      </c>
      <c r="I76" s="10" t="s">
        <v>121</v>
      </c>
      <c r="J76" s="10"/>
      <c r="K76" s="11"/>
      <c r="L76" s="12"/>
      <c r="M76" s="90" t="s">
        <v>256</v>
      </c>
      <c r="N76" s="141"/>
      <c r="O76" s="13" t="s">
        <v>58</v>
      </c>
      <c r="P76" s="10" t="s">
        <v>3</v>
      </c>
      <c r="Q76" s="10"/>
      <c r="R76" s="10" t="s">
        <v>114</v>
      </c>
      <c r="S76" s="10" t="s">
        <v>120</v>
      </c>
      <c r="T76" s="10" t="s">
        <v>121</v>
      </c>
      <c r="U76" s="10"/>
      <c r="V76" s="58"/>
    </row>
    <row r="77" spans="1:22" s="8" customFormat="1" ht="19.8" customHeight="1" x14ac:dyDescent="0.2">
      <c r="A77" s="59"/>
      <c r="B77" s="89" t="s">
        <v>252</v>
      </c>
      <c r="C77" s="150"/>
      <c r="D77" s="13" t="s">
        <v>111</v>
      </c>
      <c r="E77" s="10"/>
      <c r="F77" s="10"/>
      <c r="G77" s="10" t="s">
        <v>73</v>
      </c>
      <c r="H77" s="10" t="s">
        <v>49</v>
      </c>
      <c r="I77" s="10" t="s">
        <v>112</v>
      </c>
      <c r="J77" s="10"/>
      <c r="K77" s="11"/>
      <c r="L77" s="12"/>
      <c r="M77" s="90" t="s">
        <v>252</v>
      </c>
      <c r="N77" s="141"/>
      <c r="O77" s="13" t="s">
        <v>111</v>
      </c>
      <c r="P77" s="10"/>
      <c r="Q77" s="10"/>
      <c r="R77" s="10" t="s">
        <v>73</v>
      </c>
      <c r="S77" s="10" t="s">
        <v>49</v>
      </c>
      <c r="T77" s="10" t="s">
        <v>112</v>
      </c>
      <c r="U77" s="10"/>
      <c r="V77" s="58"/>
    </row>
    <row r="78" spans="1:22" s="8" customFormat="1" ht="19.8" customHeight="1" x14ac:dyDescent="0.2">
      <c r="A78" s="59"/>
      <c r="B78" s="89" t="s">
        <v>242</v>
      </c>
      <c r="C78" s="150"/>
      <c r="D78" s="13" t="s">
        <v>34</v>
      </c>
      <c r="E78" s="10" t="s">
        <v>16</v>
      </c>
      <c r="F78" s="10" t="s">
        <v>3</v>
      </c>
      <c r="G78" s="10" t="s">
        <v>58</v>
      </c>
      <c r="H78" s="10" t="s">
        <v>59</v>
      </c>
      <c r="I78" s="10" t="s">
        <v>60</v>
      </c>
      <c r="J78" s="10"/>
      <c r="K78" s="11"/>
      <c r="L78" s="12"/>
      <c r="M78" s="90" t="s">
        <v>242</v>
      </c>
      <c r="N78" s="141"/>
      <c r="O78" s="13" t="s">
        <v>76</v>
      </c>
      <c r="P78" s="10" t="s">
        <v>15</v>
      </c>
      <c r="Q78" s="10" t="s">
        <v>3</v>
      </c>
      <c r="R78" s="10" t="s">
        <v>189</v>
      </c>
      <c r="S78" s="10" t="s">
        <v>190</v>
      </c>
      <c r="T78" s="10" t="s">
        <v>191</v>
      </c>
      <c r="U78" s="10"/>
      <c r="V78" s="58"/>
    </row>
    <row r="79" spans="1:22" s="8" customFormat="1" ht="19.8" customHeight="1" x14ac:dyDescent="0.2">
      <c r="A79" s="151" t="s">
        <v>61</v>
      </c>
      <c r="B79" s="152"/>
      <c r="C79" s="153"/>
      <c r="D79" s="16">
        <f>D78+D77+D76+D75+D74+D73</f>
        <v>734</v>
      </c>
      <c r="E79" s="16">
        <f t="shared" ref="E79" si="4">E78+E77+E76+E75+E74+E73</f>
        <v>25</v>
      </c>
      <c r="F79" s="16">
        <f t="shared" ref="F79" si="5">F78+F77+F76+F75+F74+F73</f>
        <v>35</v>
      </c>
      <c r="G79" s="16">
        <f t="shared" ref="G79" si="6">G78+G77+G76+G75+G74+G73</f>
        <v>92</v>
      </c>
      <c r="H79" s="16">
        <f t="shared" ref="H79" si="7">H78+H77+H76+H75+H74+H73</f>
        <v>809</v>
      </c>
      <c r="I79" s="10"/>
      <c r="J79" s="10">
        <v>78.02</v>
      </c>
      <c r="K79" s="11"/>
      <c r="L79" s="151" t="s">
        <v>61</v>
      </c>
      <c r="M79" s="152"/>
      <c r="N79" s="153"/>
      <c r="O79" s="16">
        <f>O78+O77+O76+O75+O74+O73</f>
        <v>794</v>
      </c>
      <c r="P79" s="16">
        <f t="shared" ref="P79" si="8">P78+P77+P76+P75+P74+P73</f>
        <v>29.17</v>
      </c>
      <c r="Q79" s="16">
        <f t="shared" ref="Q79" si="9">Q78+Q77+Q76+Q75+Q74+Q73</f>
        <v>40.299999999999997</v>
      </c>
      <c r="R79" s="16">
        <f t="shared" ref="R79" si="10">R78+R77+R76+R75+R74+R73</f>
        <v>106.47</v>
      </c>
      <c r="S79" s="16">
        <f t="shared" ref="S79" si="11">S78+S77+S76+S75+S74+S73</f>
        <v>918.67000000000007</v>
      </c>
      <c r="T79" s="10"/>
      <c r="U79" s="44">
        <v>88.1</v>
      </c>
      <c r="V79" s="58"/>
    </row>
    <row r="80" spans="1:22" s="8" customFormat="1" ht="19.8" customHeight="1" x14ac:dyDescent="0.2">
      <c r="A80" s="151" t="s">
        <v>66</v>
      </c>
      <c r="B80" s="152"/>
      <c r="C80" s="153"/>
      <c r="D80" s="16">
        <f>D79+D71</f>
        <v>1264</v>
      </c>
      <c r="E80" s="16">
        <f t="shared" ref="E80" si="12">E79+E71</f>
        <v>41</v>
      </c>
      <c r="F80" s="16">
        <f t="shared" ref="F80" si="13">F79+F71</f>
        <v>49</v>
      </c>
      <c r="G80" s="16">
        <f t="shared" ref="G80" si="14">G79+G71</f>
        <v>169</v>
      </c>
      <c r="H80" s="16">
        <f t="shared" ref="H80" si="15">H79+H71</f>
        <v>1305</v>
      </c>
      <c r="I80" s="10"/>
      <c r="J80" s="44">
        <v>147.59</v>
      </c>
      <c r="K80" s="11"/>
      <c r="L80" s="151" t="s">
        <v>66</v>
      </c>
      <c r="M80" s="152"/>
      <c r="N80" s="153"/>
      <c r="O80" s="16">
        <f>O79+O71</f>
        <v>1364</v>
      </c>
      <c r="P80" s="16">
        <f t="shared" ref="P80" si="16">P79+P71</f>
        <v>47.17</v>
      </c>
      <c r="Q80" s="16">
        <f t="shared" ref="Q80" si="17">Q79+Q71</f>
        <v>57.3</v>
      </c>
      <c r="R80" s="16">
        <f t="shared" ref="R80" si="18">R79+R71</f>
        <v>189.47</v>
      </c>
      <c r="S80" s="16">
        <f t="shared" ref="S80" si="19">S79+S71</f>
        <v>1468.67</v>
      </c>
      <c r="T80" s="10"/>
      <c r="U80" s="44">
        <v>164.46</v>
      </c>
      <c r="V80" s="58"/>
    </row>
    <row r="81" spans="1:22" s="1" customFormat="1" ht="10.95" customHeight="1" x14ac:dyDescent="0.2">
      <c r="A81" s="50"/>
      <c r="B81" s="51"/>
      <c r="C81" s="51"/>
      <c r="D81" s="52"/>
      <c r="E81" s="53"/>
      <c r="F81" s="53"/>
      <c r="G81" s="53"/>
      <c r="H81" s="53"/>
      <c r="I81" s="53"/>
      <c r="J81" s="53"/>
      <c r="K81" s="17"/>
      <c r="L81" s="50"/>
      <c r="M81" s="50"/>
      <c r="N81" s="50"/>
      <c r="O81" s="52"/>
      <c r="P81" s="53"/>
      <c r="Q81" s="53"/>
      <c r="R81" s="53"/>
      <c r="S81" s="53"/>
      <c r="T81" s="53"/>
      <c r="U81" s="53"/>
      <c r="V81" s="54"/>
    </row>
    <row r="82" spans="1:22" s="1" customFormat="1" ht="10.95" customHeight="1" x14ac:dyDescent="0.2">
      <c r="A82" s="50"/>
      <c r="B82" s="51"/>
      <c r="C82" s="51"/>
      <c r="D82" s="52"/>
      <c r="E82" s="53"/>
      <c r="F82" s="53"/>
      <c r="G82" s="53"/>
      <c r="H82" s="53"/>
      <c r="I82" s="53"/>
      <c r="J82" s="53"/>
      <c r="K82" s="17"/>
      <c r="L82" s="50"/>
      <c r="M82" s="50"/>
      <c r="N82" s="50"/>
      <c r="O82" s="52"/>
      <c r="P82" s="53"/>
      <c r="Q82" s="53"/>
      <c r="R82" s="53"/>
      <c r="S82" s="53"/>
      <c r="T82" s="53"/>
      <c r="U82" s="53"/>
      <c r="V82" s="54"/>
    </row>
    <row r="83" spans="1:22" s="1" customFormat="1" ht="10.95" customHeight="1" x14ac:dyDescent="0.25">
      <c r="A83" s="22"/>
      <c r="B83" s="22"/>
      <c r="C83" s="17"/>
      <c r="D83" s="17"/>
      <c r="E83" s="17"/>
      <c r="F83" s="17"/>
      <c r="G83" s="17"/>
      <c r="H83" s="22"/>
      <c r="I83" s="17"/>
      <c r="J83" s="17"/>
      <c r="K83" s="20"/>
      <c r="L83" s="22"/>
      <c r="M83" s="17"/>
      <c r="N83" s="17"/>
      <c r="O83" s="19"/>
      <c r="P83" s="17"/>
      <c r="Q83" s="17"/>
      <c r="R83" s="17"/>
      <c r="S83" s="22"/>
      <c r="T83" s="17"/>
      <c r="U83" s="17"/>
      <c r="V83" s="54"/>
    </row>
    <row r="84" spans="1:22" ht="10.95" customHeight="1" x14ac:dyDescent="0.25">
      <c r="A84" s="124"/>
      <c r="B84" s="124"/>
      <c r="C84" s="124"/>
      <c r="D84" s="19"/>
      <c r="E84" s="17"/>
      <c r="F84" s="17"/>
      <c r="G84" s="17"/>
      <c r="H84" s="23"/>
      <c r="I84" s="23"/>
      <c r="J84" s="17"/>
      <c r="K84" s="20"/>
      <c r="L84" s="124"/>
      <c r="M84" s="124"/>
      <c r="N84" s="124"/>
      <c r="O84" s="19"/>
      <c r="P84" s="17"/>
      <c r="Q84" s="17"/>
      <c r="R84" s="17"/>
      <c r="S84" s="23"/>
      <c r="T84" s="23"/>
      <c r="U84" s="17"/>
    </row>
    <row r="85" spans="1:22" ht="13.05" customHeight="1" x14ac:dyDescent="0.25">
      <c r="A85" s="143"/>
      <c r="B85" s="143"/>
      <c r="C85" s="18"/>
      <c r="D85" s="19"/>
      <c r="E85" s="17"/>
      <c r="F85" s="17"/>
      <c r="G85" s="108"/>
      <c r="H85" s="108"/>
      <c r="I85" s="108"/>
      <c r="J85" s="108"/>
      <c r="K85" s="20"/>
      <c r="L85" s="143"/>
      <c r="M85" s="143"/>
      <c r="N85" s="17"/>
      <c r="O85" s="19"/>
      <c r="P85" s="17"/>
      <c r="Q85" s="17"/>
      <c r="R85" s="108"/>
      <c r="S85" s="108"/>
      <c r="T85" s="108"/>
      <c r="U85" s="17"/>
    </row>
    <row r="86" spans="1:22" ht="13.05" customHeight="1" x14ac:dyDescent="0.25">
      <c r="A86" s="124"/>
      <c r="B86" s="124"/>
      <c r="C86" s="124"/>
      <c r="D86" s="19"/>
      <c r="E86" s="17"/>
      <c r="F86" s="17"/>
      <c r="G86" s="17"/>
      <c r="H86" s="22" t="s">
        <v>282</v>
      </c>
      <c r="I86" s="17"/>
      <c r="J86" s="17"/>
      <c r="K86" s="20"/>
      <c r="L86" s="124"/>
      <c r="M86" s="124"/>
      <c r="N86" s="124"/>
      <c r="O86" s="19"/>
      <c r="P86" s="17"/>
      <c r="Q86" s="17"/>
      <c r="R86" s="17"/>
      <c r="S86" s="22" t="s">
        <v>282</v>
      </c>
      <c r="T86" s="17"/>
      <c r="U86" s="17"/>
    </row>
    <row r="87" spans="1:22" ht="26.4" customHeight="1" x14ac:dyDescent="0.2">
      <c r="A87" s="118" t="s">
        <v>316</v>
      </c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</row>
    <row r="88" spans="1:22" ht="10.95" customHeight="1" x14ac:dyDescent="0.2">
      <c r="A88" s="119" t="s">
        <v>296</v>
      </c>
      <c r="B88" s="119"/>
      <c r="C88" s="27"/>
      <c r="D88" s="25" t="s">
        <v>0</v>
      </c>
      <c r="E88" s="17" t="s">
        <v>290</v>
      </c>
      <c r="F88" s="17"/>
      <c r="G88" s="98" t="s">
        <v>1</v>
      </c>
      <c r="H88" s="98"/>
      <c r="I88" s="17" t="s">
        <v>287</v>
      </c>
      <c r="J88" s="17"/>
      <c r="K88" s="20"/>
      <c r="L88" s="119" t="s">
        <v>295</v>
      </c>
      <c r="M88" s="119"/>
      <c r="N88" s="26"/>
      <c r="O88" s="25" t="s">
        <v>0</v>
      </c>
      <c r="P88" s="17" t="s">
        <v>290</v>
      </c>
      <c r="Q88" s="17"/>
      <c r="R88" s="98" t="s">
        <v>1</v>
      </c>
      <c r="S88" s="98"/>
      <c r="T88" s="17" t="s">
        <v>287</v>
      </c>
      <c r="U88" s="17"/>
    </row>
    <row r="89" spans="1:22" ht="37.799999999999997" customHeight="1" x14ac:dyDescent="0.2">
      <c r="A89" s="119"/>
      <c r="B89" s="119"/>
      <c r="C89" s="27"/>
      <c r="D89" s="25" t="s">
        <v>2</v>
      </c>
      <c r="E89" s="19">
        <v>1</v>
      </c>
      <c r="F89" s="99" t="s">
        <v>283</v>
      </c>
      <c r="G89" s="99"/>
      <c r="H89" s="99"/>
      <c r="I89" s="99"/>
      <c r="J89" s="99"/>
      <c r="K89" s="20"/>
      <c r="L89" s="122"/>
      <c r="M89" s="122"/>
      <c r="N89" s="26"/>
      <c r="O89" s="25" t="s">
        <v>2</v>
      </c>
      <c r="P89" s="19">
        <v>1</v>
      </c>
      <c r="Q89" s="99" t="s">
        <v>284</v>
      </c>
      <c r="R89" s="99"/>
      <c r="S89" s="99"/>
      <c r="T89" s="99"/>
      <c r="U89" s="99"/>
    </row>
    <row r="90" spans="1:22" s="1" customFormat="1" ht="19.95" customHeight="1" x14ac:dyDescent="0.2">
      <c r="A90" s="110" t="s">
        <v>4</v>
      </c>
      <c r="B90" s="112" t="s">
        <v>5</v>
      </c>
      <c r="C90" s="113"/>
      <c r="D90" s="100" t="s">
        <v>6</v>
      </c>
      <c r="E90" s="105" t="s">
        <v>7</v>
      </c>
      <c r="F90" s="105"/>
      <c r="G90" s="105"/>
      <c r="H90" s="100" t="s">
        <v>8</v>
      </c>
      <c r="I90" s="100" t="s">
        <v>9</v>
      </c>
      <c r="J90" s="100" t="s">
        <v>293</v>
      </c>
      <c r="K90" s="17"/>
      <c r="L90" s="149" t="s">
        <v>4</v>
      </c>
      <c r="M90" s="116" t="s">
        <v>5</v>
      </c>
      <c r="N90" s="116"/>
      <c r="O90" s="100" t="s">
        <v>6</v>
      </c>
      <c r="P90" s="105" t="s">
        <v>7</v>
      </c>
      <c r="Q90" s="105"/>
      <c r="R90" s="105"/>
      <c r="S90" s="100" t="s">
        <v>8</v>
      </c>
      <c r="T90" s="100" t="s">
        <v>9</v>
      </c>
      <c r="U90" s="100" t="s">
        <v>293</v>
      </c>
      <c r="V90" s="54"/>
    </row>
    <row r="91" spans="1:22" s="1" customFormat="1" ht="22.05" customHeight="1" x14ac:dyDescent="0.2">
      <c r="A91" s="111"/>
      <c r="B91" s="114"/>
      <c r="C91" s="104"/>
      <c r="D91" s="101"/>
      <c r="E91" s="34" t="s">
        <v>10</v>
      </c>
      <c r="F91" s="34" t="s">
        <v>11</v>
      </c>
      <c r="G91" s="34" t="s">
        <v>12</v>
      </c>
      <c r="H91" s="101"/>
      <c r="I91" s="101"/>
      <c r="J91" s="101"/>
      <c r="K91" s="17"/>
      <c r="L91" s="101"/>
      <c r="M91" s="106"/>
      <c r="N91" s="107"/>
      <c r="O91" s="101"/>
      <c r="P91" s="34" t="s">
        <v>10</v>
      </c>
      <c r="Q91" s="34" t="s">
        <v>11</v>
      </c>
      <c r="R91" s="34" t="s">
        <v>12</v>
      </c>
      <c r="S91" s="101"/>
      <c r="T91" s="101"/>
      <c r="U91" s="101"/>
      <c r="V91" s="54"/>
    </row>
    <row r="92" spans="1:22" ht="10.95" customHeight="1" x14ac:dyDescent="0.2">
      <c r="A92" s="84" t="s">
        <v>13</v>
      </c>
      <c r="B92" s="146"/>
      <c r="C92" s="146"/>
      <c r="D92" s="63"/>
      <c r="E92" s="64"/>
      <c r="F92" s="64"/>
      <c r="G92" s="64"/>
      <c r="H92" s="64"/>
      <c r="I92" s="65"/>
      <c r="J92" s="65"/>
      <c r="K92" s="20"/>
      <c r="L92" s="62" t="s">
        <v>13</v>
      </c>
      <c r="M92" s="147"/>
      <c r="N92" s="147"/>
      <c r="O92" s="63"/>
      <c r="P92" s="64"/>
      <c r="Q92" s="64"/>
      <c r="R92" s="64"/>
      <c r="S92" s="64"/>
      <c r="T92" s="65"/>
      <c r="U92" s="65"/>
    </row>
    <row r="93" spans="1:22" s="4" customFormat="1" ht="19.8" customHeight="1" x14ac:dyDescent="0.25">
      <c r="A93" s="66"/>
      <c r="B93" s="90" t="s">
        <v>248</v>
      </c>
      <c r="C93" s="141"/>
      <c r="D93" s="13" t="s">
        <v>14</v>
      </c>
      <c r="E93" s="10" t="s">
        <v>31</v>
      </c>
      <c r="F93" s="10" t="s">
        <v>91</v>
      </c>
      <c r="G93" s="10" t="s">
        <v>26</v>
      </c>
      <c r="H93" s="10" t="s">
        <v>92</v>
      </c>
      <c r="I93" s="10" t="s">
        <v>94</v>
      </c>
      <c r="J93" s="10"/>
      <c r="K93" s="67"/>
      <c r="L93" s="66"/>
      <c r="M93" s="140" t="s">
        <v>248</v>
      </c>
      <c r="N93" s="148"/>
      <c r="O93" s="13" t="s">
        <v>48</v>
      </c>
      <c r="P93" s="10" t="s">
        <v>16</v>
      </c>
      <c r="Q93" s="10" t="s">
        <v>91</v>
      </c>
      <c r="R93" s="10" t="s">
        <v>93</v>
      </c>
      <c r="S93" s="10" t="s">
        <v>212</v>
      </c>
      <c r="T93" s="68" t="s">
        <v>213</v>
      </c>
      <c r="U93" s="68"/>
      <c r="V93" s="69"/>
    </row>
    <row r="94" spans="1:22" s="4" customFormat="1" ht="25.8" customHeight="1" x14ac:dyDescent="0.25">
      <c r="A94" s="66"/>
      <c r="B94" s="109" t="s">
        <v>257</v>
      </c>
      <c r="C94" s="109"/>
      <c r="D94" s="13" t="s">
        <v>124</v>
      </c>
      <c r="E94" s="10" t="s">
        <v>95</v>
      </c>
      <c r="F94" s="10" t="s">
        <v>16</v>
      </c>
      <c r="G94" s="10" t="s">
        <v>25</v>
      </c>
      <c r="H94" s="10" t="s">
        <v>125</v>
      </c>
      <c r="I94" s="10" t="s">
        <v>126</v>
      </c>
      <c r="J94" s="10"/>
      <c r="K94" s="67"/>
      <c r="L94" s="66"/>
      <c r="M94" s="140" t="s">
        <v>257</v>
      </c>
      <c r="N94" s="140"/>
      <c r="O94" s="13" t="s">
        <v>124</v>
      </c>
      <c r="P94" s="10" t="s">
        <v>95</v>
      </c>
      <c r="Q94" s="10" t="s">
        <v>16</v>
      </c>
      <c r="R94" s="10" t="s">
        <v>25</v>
      </c>
      <c r="S94" s="10" t="s">
        <v>125</v>
      </c>
      <c r="T94" s="68" t="s">
        <v>126</v>
      </c>
      <c r="U94" s="68"/>
      <c r="V94" s="69"/>
    </row>
    <row r="95" spans="1:22" s="4" customFormat="1" ht="39" customHeight="1" x14ac:dyDescent="0.25">
      <c r="A95" s="66"/>
      <c r="B95" s="109" t="s">
        <v>305</v>
      </c>
      <c r="C95" s="109"/>
      <c r="D95" s="13">
        <v>33.299999999999997</v>
      </c>
      <c r="E95" s="10">
        <v>15.1</v>
      </c>
      <c r="F95" s="10">
        <v>7.32</v>
      </c>
      <c r="G95" s="10">
        <v>17.3</v>
      </c>
      <c r="H95" s="10">
        <v>142.5</v>
      </c>
      <c r="I95" s="10"/>
      <c r="J95" s="10"/>
      <c r="K95" s="67"/>
      <c r="L95" s="66"/>
      <c r="M95" s="109" t="s">
        <v>305</v>
      </c>
      <c r="N95" s="109"/>
      <c r="O95" s="13">
        <v>33.299999999999997</v>
      </c>
      <c r="P95" s="10">
        <v>15.1</v>
      </c>
      <c r="Q95" s="10">
        <v>7.32</v>
      </c>
      <c r="R95" s="10">
        <v>17.3</v>
      </c>
      <c r="S95" s="10">
        <v>142.5</v>
      </c>
      <c r="T95" s="10"/>
      <c r="U95" s="68"/>
      <c r="V95" s="69"/>
    </row>
    <row r="96" spans="1:22" s="4" customFormat="1" ht="19.8" customHeight="1" x14ac:dyDescent="0.25">
      <c r="A96" s="66"/>
      <c r="B96" s="89" t="s">
        <v>246</v>
      </c>
      <c r="C96" s="89"/>
      <c r="D96" s="13" t="s">
        <v>80</v>
      </c>
      <c r="E96" s="10" t="s">
        <v>3</v>
      </c>
      <c r="F96" s="10"/>
      <c r="G96" s="10" t="s">
        <v>81</v>
      </c>
      <c r="H96" s="10" t="s">
        <v>82</v>
      </c>
      <c r="I96" s="10" t="s">
        <v>83</v>
      </c>
      <c r="J96" s="10"/>
      <c r="K96" s="14"/>
      <c r="L96" s="12"/>
      <c r="M96" s="90" t="s">
        <v>246</v>
      </c>
      <c r="N96" s="90"/>
      <c r="O96" s="13" t="s">
        <v>80</v>
      </c>
      <c r="P96" s="10" t="s">
        <v>3</v>
      </c>
      <c r="Q96" s="10"/>
      <c r="R96" s="10" t="s">
        <v>81</v>
      </c>
      <c r="S96" s="10" t="s">
        <v>82</v>
      </c>
      <c r="T96" s="10" t="s">
        <v>83</v>
      </c>
      <c r="U96" s="10"/>
      <c r="V96" s="69"/>
    </row>
    <row r="97" spans="1:22" s="4" customFormat="1" ht="19.8" customHeight="1" x14ac:dyDescent="0.25">
      <c r="A97" s="66"/>
      <c r="B97" s="109" t="s">
        <v>242</v>
      </c>
      <c r="C97" s="109"/>
      <c r="D97" s="13" t="s">
        <v>34</v>
      </c>
      <c r="E97" s="10" t="s">
        <v>16</v>
      </c>
      <c r="F97" s="10" t="s">
        <v>3</v>
      </c>
      <c r="G97" s="10" t="s">
        <v>58</v>
      </c>
      <c r="H97" s="10" t="s">
        <v>59</v>
      </c>
      <c r="I97" s="68" t="s">
        <v>60</v>
      </c>
      <c r="J97" s="10"/>
      <c r="K97" s="67"/>
      <c r="L97" s="66"/>
      <c r="M97" s="140" t="s">
        <v>242</v>
      </c>
      <c r="N97" s="140"/>
      <c r="O97" s="13">
        <v>55</v>
      </c>
      <c r="P97" s="10">
        <v>4.34</v>
      </c>
      <c r="Q97" s="10">
        <v>0.55000000000000004</v>
      </c>
      <c r="R97" s="10">
        <v>26.56</v>
      </c>
      <c r="S97" s="10">
        <v>135.30000000000001</v>
      </c>
      <c r="T97" s="68">
        <v>27.01</v>
      </c>
      <c r="U97" s="68"/>
      <c r="V97" s="69"/>
    </row>
    <row r="98" spans="1:22" s="4" customFormat="1" ht="19.8" customHeight="1" x14ac:dyDescent="0.25">
      <c r="A98" s="142" t="s">
        <v>37</v>
      </c>
      <c r="B98" s="142"/>
      <c r="C98" s="142"/>
      <c r="D98" s="16">
        <f>D97+210+D95+70+154</f>
        <v>517.29999999999995</v>
      </c>
      <c r="E98" s="10">
        <f>E97+E96+E95+E94+E93</f>
        <v>35.1</v>
      </c>
      <c r="F98" s="10">
        <f t="shared" ref="F98" si="20">F97+F96+F95+F94+F93</f>
        <v>17.32</v>
      </c>
      <c r="G98" s="10">
        <f t="shared" ref="G98" si="21">G97+G96+G95+G94+G93</f>
        <v>86.3</v>
      </c>
      <c r="H98" s="10">
        <f t="shared" ref="H98" si="22">H97+H96+H95+H94+H93</f>
        <v>709.5</v>
      </c>
      <c r="I98" s="10"/>
      <c r="J98" s="10">
        <v>69.569999999999993</v>
      </c>
      <c r="K98" s="67"/>
      <c r="L98" s="142" t="s">
        <v>37</v>
      </c>
      <c r="M98" s="142"/>
      <c r="N98" s="142"/>
      <c r="O98" s="16">
        <f>O97+210+O95+70+185</f>
        <v>553.29999999999995</v>
      </c>
      <c r="P98" s="10">
        <f>P97+P96+P95+P94+P93</f>
        <v>36.44</v>
      </c>
      <c r="Q98" s="10">
        <f t="shared" ref="Q98" si="23">Q97+Q96+Q95+Q94+Q93</f>
        <v>16.87</v>
      </c>
      <c r="R98" s="10">
        <f t="shared" ref="R98" si="24">R97+R96+R95+R94+R93</f>
        <v>92.86</v>
      </c>
      <c r="S98" s="10">
        <f t="shared" ref="S98" si="25">S97+S96+S95+S94+S93</f>
        <v>745.8</v>
      </c>
      <c r="T98" s="68"/>
      <c r="U98" s="10">
        <v>76.36</v>
      </c>
      <c r="V98" s="69"/>
    </row>
    <row r="99" spans="1:22" s="4" customFormat="1" ht="19.8" customHeight="1" x14ac:dyDescent="0.25">
      <c r="A99" s="70" t="s">
        <v>42</v>
      </c>
      <c r="B99" s="144"/>
      <c r="C99" s="144"/>
      <c r="D99" s="41"/>
      <c r="E99" s="42"/>
      <c r="F99" s="42"/>
      <c r="G99" s="42"/>
      <c r="H99" s="42"/>
      <c r="I99" s="43"/>
      <c r="J99" s="43"/>
      <c r="K99" s="67"/>
      <c r="L99" s="70" t="s">
        <v>42</v>
      </c>
      <c r="M99" s="145"/>
      <c r="N99" s="145"/>
      <c r="O99" s="41"/>
      <c r="P99" s="41"/>
      <c r="Q99" s="41"/>
      <c r="R99" s="41"/>
      <c r="S99" s="41"/>
      <c r="T99" s="71"/>
      <c r="U99" s="71"/>
      <c r="V99" s="69"/>
    </row>
    <row r="100" spans="1:22" s="4" customFormat="1" ht="25.8" customHeight="1" x14ac:dyDescent="0.25">
      <c r="A100" s="66"/>
      <c r="B100" s="109" t="s">
        <v>258</v>
      </c>
      <c r="C100" s="109"/>
      <c r="D100" s="13" t="s">
        <v>130</v>
      </c>
      <c r="E100" s="10" t="s">
        <v>25</v>
      </c>
      <c r="F100" s="10" t="s">
        <v>44</v>
      </c>
      <c r="G100" s="10" t="s">
        <v>16</v>
      </c>
      <c r="H100" s="10" t="s">
        <v>131</v>
      </c>
      <c r="I100" s="10" t="s">
        <v>132</v>
      </c>
      <c r="J100" s="10"/>
      <c r="K100" s="67"/>
      <c r="L100" s="66"/>
      <c r="M100" s="140" t="s">
        <v>258</v>
      </c>
      <c r="N100" s="140"/>
      <c r="O100" s="13" t="s">
        <v>130</v>
      </c>
      <c r="P100" s="10" t="s">
        <v>25</v>
      </c>
      <c r="Q100" s="10" t="s">
        <v>44</v>
      </c>
      <c r="R100" s="10" t="s">
        <v>16</v>
      </c>
      <c r="S100" s="10" t="s">
        <v>131</v>
      </c>
      <c r="T100" s="68" t="s">
        <v>132</v>
      </c>
      <c r="U100" s="68"/>
      <c r="V100" s="69"/>
    </row>
    <row r="101" spans="1:22" s="4" customFormat="1" ht="25.2" customHeight="1" x14ac:dyDescent="0.25">
      <c r="A101" s="66"/>
      <c r="B101" s="109" t="s">
        <v>233</v>
      </c>
      <c r="C101" s="109"/>
      <c r="D101" s="13" t="s">
        <v>14</v>
      </c>
      <c r="E101" s="10" t="s">
        <v>15</v>
      </c>
      <c r="F101" s="10" t="s">
        <v>16</v>
      </c>
      <c r="G101" s="10" t="s">
        <v>17</v>
      </c>
      <c r="H101" s="10" t="s">
        <v>18</v>
      </c>
      <c r="I101" s="10" t="s">
        <v>19</v>
      </c>
      <c r="J101" s="10"/>
      <c r="K101" s="67"/>
      <c r="L101" s="66"/>
      <c r="M101" s="140" t="s">
        <v>233</v>
      </c>
      <c r="N101" s="140"/>
      <c r="O101" s="13" t="s">
        <v>48</v>
      </c>
      <c r="P101" s="10" t="s">
        <v>88</v>
      </c>
      <c r="Q101" s="10" t="s">
        <v>16</v>
      </c>
      <c r="R101" s="10" t="s">
        <v>180</v>
      </c>
      <c r="S101" s="10" t="s">
        <v>181</v>
      </c>
      <c r="T101" s="68" t="s">
        <v>182</v>
      </c>
      <c r="U101" s="68"/>
      <c r="V101" s="69"/>
    </row>
    <row r="102" spans="1:22" s="4" customFormat="1" ht="24" customHeight="1" x14ac:dyDescent="0.25">
      <c r="A102" s="66"/>
      <c r="B102" s="109" t="s">
        <v>259</v>
      </c>
      <c r="C102" s="109"/>
      <c r="D102" s="13" t="s">
        <v>34</v>
      </c>
      <c r="E102" s="10" t="s">
        <v>15</v>
      </c>
      <c r="F102" s="10" t="s">
        <v>88</v>
      </c>
      <c r="G102" s="10" t="s">
        <v>25</v>
      </c>
      <c r="H102" s="10" t="s">
        <v>133</v>
      </c>
      <c r="I102" s="10" t="s">
        <v>134</v>
      </c>
      <c r="J102" s="10"/>
      <c r="K102" s="67"/>
      <c r="L102" s="66"/>
      <c r="M102" s="140" t="s">
        <v>259</v>
      </c>
      <c r="N102" s="140"/>
      <c r="O102" s="13" t="s">
        <v>145</v>
      </c>
      <c r="P102" s="10" t="s">
        <v>29</v>
      </c>
      <c r="Q102" s="10" t="s">
        <v>55</v>
      </c>
      <c r="R102" s="10" t="s">
        <v>16</v>
      </c>
      <c r="S102" s="10" t="s">
        <v>214</v>
      </c>
      <c r="T102" s="68" t="s">
        <v>215</v>
      </c>
      <c r="U102" s="68"/>
      <c r="V102" s="69"/>
    </row>
    <row r="103" spans="1:22" s="4" customFormat="1" ht="19.8" customHeight="1" x14ac:dyDescent="0.25">
      <c r="A103" s="66"/>
      <c r="B103" s="109" t="s">
        <v>260</v>
      </c>
      <c r="C103" s="109"/>
      <c r="D103" s="13" t="s">
        <v>111</v>
      </c>
      <c r="E103" s="10"/>
      <c r="F103" s="10"/>
      <c r="G103" s="10" t="s">
        <v>29</v>
      </c>
      <c r="H103" s="10" t="s">
        <v>49</v>
      </c>
      <c r="I103" s="10" t="s">
        <v>135</v>
      </c>
      <c r="J103" s="10"/>
      <c r="K103" s="67"/>
      <c r="L103" s="66"/>
      <c r="M103" s="140" t="s">
        <v>260</v>
      </c>
      <c r="N103" s="140"/>
      <c r="O103" s="13" t="s">
        <v>111</v>
      </c>
      <c r="P103" s="10"/>
      <c r="Q103" s="10"/>
      <c r="R103" s="10" t="s">
        <v>29</v>
      </c>
      <c r="S103" s="10" t="s">
        <v>49</v>
      </c>
      <c r="T103" s="68" t="s">
        <v>135</v>
      </c>
      <c r="U103" s="68"/>
      <c r="V103" s="69"/>
    </row>
    <row r="104" spans="1:22" s="4" customFormat="1" ht="19.8" customHeight="1" x14ac:dyDescent="0.25">
      <c r="A104" s="66"/>
      <c r="B104" s="109" t="s">
        <v>242</v>
      </c>
      <c r="C104" s="109"/>
      <c r="D104" s="13" t="s">
        <v>34</v>
      </c>
      <c r="E104" s="10" t="s">
        <v>16</v>
      </c>
      <c r="F104" s="10" t="s">
        <v>3</v>
      </c>
      <c r="G104" s="10" t="s">
        <v>58</v>
      </c>
      <c r="H104" s="10" t="s">
        <v>59</v>
      </c>
      <c r="I104" s="10" t="s">
        <v>60</v>
      </c>
      <c r="J104" s="10"/>
      <c r="K104" s="67"/>
      <c r="L104" s="66"/>
      <c r="M104" s="140" t="s">
        <v>242</v>
      </c>
      <c r="N104" s="140"/>
      <c r="O104" s="13" t="s">
        <v>76</v>
      </c>
      <c r="P104" s="10" t="s">
        <v>15</v>
      </c>
      <c r="Q104" s="10" t="s">
        <v>3</v>
      </c>
      <c r="R104" s="10" t="s">
        <v>189</v>
      </c>
      <c r="S104" s="10" t="s">
        <v>190</v>
      </c>
      <c r="T104" s="68" t="s">
        <v>191</v>
      </c>
      <c r="U104" s="68"/>
      <c r="V104" s="69"/>
    </row>
    <row r="105" spans="1:22" s="4" customFormat="1" ht="19.8" customHeight="1" x14ac:dyDescent="0.25">
      <c r="A105" s="142" t="s">
        <v>61</v>
      </c>
      <c r="B105" s="142"/>
      <c r="C105" s="142"/>
      <c r="D105" s="16">
        <f>D104+D103+D102+154+260</f>
        <v>714</v>
      </c>
      <c r="E105" s="10" t="s">
        <v>77</v>
      </c>
      <c r="F105" s="10" t="s">
        <v>39</v>
      </c>
      <c r="G105" s="10" t="s">
        <v>115</v>
      </c>
      <c r="H105" s="10" t="s">
        <v>128</v>
      </c>
      <c r="I105" s="10"/>
      <c r="J105" s="10">
        <v>78.02</v>
      </c>
      <c r="K105" s="67"/>
      <c r="L105" s="142" t="s">
        <v>61</v>
      </c>
      <c r="M105" s="142"/>
      <c r="N105" s="142"/>
      <c r="O105" s="16">
        <f>O104+O103+O102+185+260</f>
        <v>800</v>
      </c>
      <c r="P105" s="10" t="s">
        <v>46</v>
      </c>
      <c r="Q105" s="10" t="s">
        <v>58</v>
      </c>
      <c r="R105" s="10" t="s">
        <v>156</v>
      </c>
      <c r="S105" s="10" t="s">
        <v>216</v>
      </c>
      <c r="T105" s="10"/>
      <c r="U105" s="44">
        <v>88.1</v>
      </c>
      <c r="V105" s="69"/>
    </row>
    <row r="106" spans="1:22" s="5" customFormat="1" ht="19.8" customHeight="1" x14ac:dyDescent="0.25">
      <c r="A106" s="142" t="s">
        <v>66</v>
      </c>
      <c r="B106" s="142"/>
      <c r="C106" s="142"/>
      <c r="D106" s="16">
        <f>D105+D98</f>
        <v>1231.3</v>
      </c>
      <c r="E106" s="16">
        <f t="shared" ref="E106" si="26">E105+E98</f>
        <v>53.1</v>
      </c>
      <c r="F106" s="16">
        <f t="shared" ref="F106" si="27">F105+F98</f>
        <v>37.32</v>
      </c>
      <c r="G106" s="16">
        <f t="shared" ref="G106" si="28">G105+G98</f>
        <v>163.30000000000001</v>
      </c>
      <c r="H106" s="16">
        <f t="shared" ref="H106" si="29">H105+H98</f>
        <v>1231.5</v>
      </c>
      <c r="I106" s="10"/>
      <c r="J106" s="44">
        <v>147.59</v>
      </c>
      <c r="K106" s="72"/>
      <c r="L106" s="142" t="s">
        <v>66</v>
      </c>
      <c r="M106" s="142"/>
      <c r="N106" s="142"/>
      <c r="O106" s="16">
        <f>O105+O98</f>
        <v>1353.3</v>
      </c>
      <c r="P106" s="16">
        <f t="shared" ref="P106" si="30">P105+P98</f>
        <v>61.44</v>
      </c>
      <c r="Q106" s="16">
        <f t="shared" ref="Q106" si="31">Q105+Q98</f>
        <v>40.870000000000005</v>
      </c>
      <c r="R106" s="16">
        <f t="shared" ref="R106" si="32">R105+R98</f>
        <v>188.86</v>
      </c>
      <c r="S106" s="16">
        <f t="shared" ref="S106" si="33">S105+S98</f>
        <v>1417.8</v>
      </c>
      <c r="T106" s="10"/>
      <c r="U106" s="10">
        <v>164.46</v>
      </c>
      <c r="V106" s="73"/>
    </row>
    <row r="107" spans="1:22" s="1" customFormat="1" ht="19.8" customHeight="1" x14ac:dyDescent="0.2">
      <c r="A107" s="50"/>
      <c r="B107" s="51"/>
      <c r="C107" s="51"/>
      <c r="D107" s="52"/>
      <c r="E107" s="53"/>
      <c r="F107" s="53"/>
      <c r="G107" s="53"/>
      <c r="H107" s="53"/>
      <c r="I107" s="53"/>
      <c r="J107" s="53"/>
      <c r="K107" s="17"/>
      <c r="L107" s="50"/>
      <c r="M107" s="50"/>
      <c r="N107" s="50"/>
      <c r="O107" s="52"/>
      <c r="P107" s="53"/>
      <c r="Q107" s="53"/>
      <c r="R107" s="53"/>
      <c r="S107" s="53"/>
      <c r="T107" s="53"/>
      <c r="U107" s="53"/>
      <c r="V107" s="54"/>
    </row>
    <row r="108" spans="1:22" s="1" customFormat="1" ht="19.8" customHeight="1" x14ac:dyDescent="0.25">
      <c r="A108" s="22"/>
      <c r="B108" s="17"/>
      <c r="C108" s="54"/>
      <c r="D108" s="54"/>
      <c r="E108" s="54"/>
      <c r="F108" s="54"/>
      <c r="G108" s="54"/>
      <c r="H108" s="54"/>
      <c r="I108" s="54"/>
      <c r="J108" s="54"/>
      <c r="K108" s="54"/>
      <c r="L108" s="54"/>
      <c r="M108" s="54"/>
      <c r="N108" s="54"/>
      <c r="O108" s="54"/>
      <c r="P108" s="54"/>
      <c r="Q108" s="54"/>
      <c r="R108" s="54"/>
      <c r="S108" s="54"/>
      <c r="T108" s="54"/>
      <c r="U108" s="54"/>
      <c r="V108" s="54"/>
    </row>
    <row r="109" spans="1:22" s="1" customFormat="1" ht="10.95" customHeight="1" x14ac:dyDescent="0.25">
      <c r="A109" s="22"/>
      <c r="B109" s="18"/>
      <c r="C109" s="18"/>
      <c r="D109" s="19"/>
      <c r="E109" s="17"/>
      <c r="F109" s="17"/>
      <c r="G109" s="17"/>
      <c r="H109" s="22"/>
      <c r="I109" s="17"/>
      <c r="J109" s="17"/>
      <c r="K109" s="20"/>
      <c r="L109" s="22"/>
      <c r="M109" s="17"/>
      <c r="N109" s="17"/>
      <c r="O109" s="19"/>
      <c r="P109" s="17"/>
      <c r="Q109" s="17"/>
      <c r="R109" s="17"/>
      <c r="S109" s="22"/>
      <c r="T109" s="17"/>
      <c r="U109" s="17"/>
      <c r="V109" s="54"/>
    </row>
    <row r="110" spans="1:22" ht="10.95" customHeight="1" x14ac:dyDescent="0.25">
      <c r="A110" s="124"/>
      <c r="B110" s="124"/>
      <c r="C110" s="124"/>
      <c r="D110" s="19"/>
      <c r="E110" s="17"/>
      <c r="F110" s="17"/>
      <c r="G110" s="17"/>
      <c r="H110" s="23"/>
      <c r="I110" s="23"/>
      <c r="J110" s="17"/>
      <c r="K110" s="20"/>
      <c r="L110" s="124"/>
      <c r="M110" s="124"/>
      <c r="N110" s="124"/>
      <c r="O110" s="19"/>
      <c r="P110" s="17"/>
      <c r="Q110" s="17"/>
      <c r="R110" s="17"/>
      <c r="S110" s="23"/>
      <c r="T110" s="23"/>
      <c r="U110" s="17"/>
    </row>
    <row r="111" spans="1:22" ht="13.05" customHeight="1" x14ac:dyDescent="0.25">
      <c r="A111" s="143"/>
      <c r="B111" s="143"/>
      <c r="C111" s="18"/>
      <c r="D111" s="19"/>
      <c r="E111" s="17"/>
      <c r="F111" s="17"/>
      <c r="G111" s="17"/>
      <c r="H111" s="22"/>
      <c r="I111" s="17"/>
      <c r="J111" s="17"/>
      <c r="K111" s="20"/>
      <c r="L111" s="143"/>
      <c r="M111" s="143"/>
      <c r="N111" s="17"/>
      <c r="O111" s="19"/>
      <c r="P111" s="17"/>
      <c r="Q111" s="17"/>
      <c r="R111" s="17"/>
      <c r="S111" s="22"/>
      <c r="T111" s="17"/>
      <c r="U111" s="17"/>
    </row>
    <row r="112" spans="1:22" ht="13.05" customHeight="1" x14ac:dyDescent="0.25">
      <c r="A112" s="124"/>
      <c r="B112" s="124"/>
      <c r="C112" s="124"/>
      <c r="D112" s="19"/>
      <c r="E112" s="17"/>
      <c r="F112" s="17"/>
      <c r="G112" s="17"/>
      <c r="H112" s="22"/>
      <c r="I112" s="17"/>
      <c r="J112" s="17"/>
      <c r="K112" s="20"/>
      <c r="L112" s="124"/>
      <c r="M112" s="124"/>
      <c r="N112" s="124"/>
      <c r="O112" s="19"/>
      <c r="P112" s="17"/>
      <c r="Q112" s="17"/>
      <c r="R112" s="17"/>
      <c r="S112" s="22"/>
      <c r="T112" s="17"/>
      <c r="U112" s="17"/>
    </row>
    <row r="113" spans="1:22" ht="16.8" customHeight="1" x14ac:dyDescent="0.2">
      <c r="A113" s="118" t="s">
        <v>317</v>
      </c>
      <c r="B113" s="118"/>
      <c r="C113" s="118"/>
      <c r="D113" s="118"/>
      <c r="E113" s="118"/>
      <c r="F113" s="118"/>
      <c r="G113" s="118"/>
      <c r="H113" s="118"/>
      <c r="I113" s="118"/>
      <c r="J113" s="118"/>
      <c r="K113" s="118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</row>
    <row r="114" spans="1:22" ht="10.95" customHeight="1" x14ac:dyDescent="0.2">
      <c r="A114" s="119" t="s">
        <v>299</v>
      </c>
      <c r="B114" s="119"/>
      <c r="C114" s="26"/>
      <c r="D114" s="25" t="s">
        <v>0</v>
      </c>
      <c r="E114" s="17" t="s">
        <v>291</v>
      </c>
      <c r="F114" s="17"/>
      <c r="G114" s="98" t="s">
        <v>1</v>
      </c>
      <c r="H114" s="98"/>
      <c r="I114" s="17" t="s">
        <v>287</v>
      </c>
      <c r="J114" s="17"/>
      <c r="K114" s="20"/>
      <c r="L114" s="120" t="s">
        <v>285</v>
      </c>
      <c r="M114" s="120"/>
      <c r="N114" s="27"/>
      <c r="O114" s="25" t="s">
        <v>0</v>
      </c>
      <c r="P114" s="17" t="s">
        <v>291</v>
      </c>
      <c r="Q114" s="17"/>
      <c r="R114" s="98" t="s">
        <v>1</v>
      </c>
      <c r="S114" s="98"/>
      <c r="T114" s="17" t="s">
        <v>287</v>
      </c>
      <c r="U114" s="17"/>
    </row>
    <row r="115" spans="1:22" ht="37.200000000000003" customHeight="1" x14ac:dyDescent="0.2">
      <c r="A115" s="119"/>
      <c r="B115" s="119"/>
      <c r="C115" s="26"/>
      <c r="D115" s="25" t="s">
        <v>2</v>
      </c>
      <c r="E115" s="19">
        <v>1</v>
      </c>
      <c r="F115" s="99" t="s">
        <v>283</v>
      </c>
      <c r="G115" s="99"/>
      <c r="H115" s="99"/>
      <c r="I115" s="99"/>
      <c r="J115" s="99"/>
      <c r="K115" s="20"/>
      <c r="L115" s="120"/>
      <c r="M115" s="120"/>
      <c r="N115" s="27"/>
      <c r="O115" s="25" t="s">
        <v>2</v>
      </c>
      <c r="P115" s="19">
        <v>1</v>
      </c>
      <c r="Q115" s="99" t="s">
        <v>284</v>
      </c>
      <c r="R115" s="99"/>
      <c r="S115" s="99"/>
      <c r="T115" s="99"/>
      <c r="U115" s="99"/>
    </row>
    <row r="116" spans="1:22" s="1" customFormat="1" ht="19.95" customHeight="1" x14ac:dyDescent="0.2">
      <c r="A116" s="110" t="s">
        <v>4</v>
      </c>
      <c r="B116" s="112" t="s">
        <v>5</v>
      </c>
      <c r="C116" s="113"/>
      <c r="D116" s="100" t="s">
        <v>6</v>
      </c>
      <c r="E116" s="105" t="s">
        <v>7</v>
      </c>
      <c r="F116" s="105"/>
      <c r="G116" s="105"/>
      <c r="H116" s="100" t="s">
        <v>8</v>
      </c>
      <c r="I116" s="100" t="s">
        <v>9</v>
      </c>
      <c r="J116" s="100" t="s">
        <v>293</v>
      </c>
      <c r="K116" s="17"/>
      <c r="L116" s="110" t="s">
        <v>4</v>
      </c>
      <c r="M116" s="115" t="s">
        <v>5</v>
      </c>
      <c r="N116" s="116"/>
      <c r="O116" s="100" t="s">
        <v>6</v>
      </c>
      <c r="P116" s="105" t="s">
        <v>7</v>
      </c>
      <c r="Q116" s="105"/>
      <c r="R116" s="105"/>
      <c r="S116" s="100" t="s">
        <v>8</v>
      </c>
      <c r="T116" s="100" t="s">
        <v>9</v>
      </c>
      <c r="U116" s="100" t="s">
        <v>293</v>
      </c>
      <c r="V116" s="54"/>
    </row>
    <row r="117" spans="1:22" s="1" customFormat="1" ht="22.05" customHeight="1" x14ac:dyDescent="0.2">
      <c r="A117" s="111"/>
      <c r="B117" s="114"/>
      <c r="C117" s="104"/>
      <c r="D117" s="101"/>
      <c r="E117" s="34" t="s">
        <v>10</v>
      </c>
      <c r="F117" s="34" t="s">
        <v>11</v>
      </c>
      <c r="G117" s="34" t="s">
        <v>12</v>
      </c>
      <c r="H117" s="101"/>
      <c r="I117" s="101"/>
      <c r="J117" s="101"/>
      <c r="K117" s="17"/>
      <c r="L117" s="111"/>
      <c r="M117" s="117"/>
      <c r="N117" s="107"/>
      <c r="O117" s="101"/>
      <c r="P117" s="34" t="s">
        <v>10</v>
      </c>
      <c r="Q117" s="34" t="s">
        <v>11</v>
      </c>
      <c r="R117" s="34" t="s">
        <v>12</v>
      </c>
      <c r="S117" s="101"/>
      <c r="T117" s="101"/>
      <c r="U117" s="101"/>
      <c r="V117" s="54"/>
    </row>
    <row r="118" spans="1:22" s="6" customFormat="1" ht="19.8" customHeight="1" x14ac:dyDescent="0.2">
      <c r="A118" s="85" t="s">
        <v>13</v>
      </c>
      <c r="B118" s="94"/>
      <c r="C118" s="94"/>
      <c r="D118" s="41"/>
      <c r="E118" s="42"/>
      <c r="F118" s="42"/>
      <c r="G118" s="42"/>
      <c r="H118" s="42"/>
      <c r="I118" s="43"/>
      <c r="J118" s="43"/>
      <c r="K118" s="14"/>
      <c r="L118" s="85" t="s">
        <v>13</v>
      </c>
      <c r="M118" s="95"/>
      <c r="N118" s="95"/>
      <c r="O118" s="41"/>
      <c r="P118" s="42"/>
      <c r="Q118" s="42"/>
      <c r="R118" s="42"/>
      <c r="S118" s="42"/>
      <c r="T118" s="43"/>
      <c r="U118" s="43"/>
      <c r="V118" s="15"/>
    </row>
    <row r="119" spans="1:22" s="6" customFormat="1" ht="23.4" customHeight="1" x14ac:dyDescent="0.2">
      <c r="A119" s="12"/>
      <c r="B119" s="89" t="s">
        <v>261</v>
      </c>
      <c r="C119" s="89"/>
      <c r="D119" s="13" t="s">
        <v>136</v>
      </c>
      <c r="E119" s="10" t="s">
        <v>88</v>
      </c>
      <c r="F119" s="10" t="s">
        <v>44</v>
      </c>
      <c r="G119" s="10" t="s">
        <v>137</v>
      </c>
      <c r="H119" s="10" t="s">
        <v>138</v>
      </c>
      <c r="I119" s="10" t="s">
        <v>139</v>
      </c>
      <c r="J119" s="10"/>
      <c r="K119" s="14"/>
      <c r="L119" s="12"/>
      <c r="M119" s="90" t="s">
        <v>261</v>
      </c>
      <c r="N119" s="90"/>
      <c r="O119" s="13" t="s">
        <v>136</v>
      </c>
      <c r="P119" s="10" t="s">
        <v>88</v>
      </c>
      <c r="Q119" s="10" t="s">
        <v>44</v>
      </c>
      <c r="R119" s="10" t="s">
        <v>137</v>
      </c>
      <c r="S119" s="10" t="s">
        <v>138</v>
      </c>
      <c r="T119" s="10" t="s">
        <v>139</v>
      </c>
      <c r="U119" s="10"/>
      <c r="V119" s="15"/>
    </row>
    <row r="120" spans="1:22" s="6" customFormat="1" ht="19.8" customHeight="1" x14ac:dyDescent="0.2">
      <c r="A120" s="12"/>
      <c r="B120" s="89" t="s">
        <v>262</v>
      </c>
      <c r="C120" s="89"/>
      <c r="D120" s="13" t="s">
        <v>140</v>
      </c>
      <c r="E120" s="10"/>
      <c r="F120" s="10"/>
      <c r="G120" s="10" t="s">
        <v>44</v>
      </c>
      <c r="H120" s="10" t="s">
        <v>84</v>
      </c>
      <c r="I120" s="10" t="s">
        <v>141</v>
      </c>
      <c r="J120" s="10"/>
      <c r="K120" s="14"/>
      <c r="L120" s="12"/>
      <c r="M120" s="90" t="s">
        <v>266</v>
      </c>
      <c r="N120" s="90"/>
      <c r="O120" s="13" t="s">
        <v>140</v>
      </c>
      <c r="P120" s="10"/>
      <c r="Q120" s="10"/>
      <c r="R120" s="10" t="s">
        <v>44</v>
      </c>
      <c r="S120" s="10" t="s">
        <v>84</v>
      </c>
      <c r="T120" s="10" t="s">
        <v>141</v>
      </c>
      <c r="U120" s="10"/>
      <c r="V120" s="15"/>
    </row>
    <row r="121" spans="1:22" s="6" customFormat="1" ht="19.8" customHeight="1" x14ac:dyDescent="0.25">
      <c r="A121" s="12"/>
      <c r="B121" s="109" t="s">
        <v>311</v>
      </c>
      <c r="C121" s="109"/>
      <c r="D121" s="74">
        <v>100</v>
      </c>
      <c r="E121" s="74">
        <v>9.24</v>
      </c>
      <c r="F121" s="68">
        <v>10.8</v>
      </c>
      <c r="G121" s="68">
        <v>25.39</v>
      </c>
      <c r="H121" s="68">
        <v>244</v>
      </c>
      <c r="I121" s="68">
        <v>244</v>
      </c>
      <c r="J121" s="68"/>
      <c r="K121" s="67"/>
      <c r="L121" s="66"/>
      <c r="M121" s="109" t="s">
        <v>311</v>
      </c>
      <c r="N121" s="109"/>
      <c r="O121" s="74">
        <v>100</v>
      </c>
      <c r="P121" s="68">
        <v>9.24</v>
      </c>
      <c r="Q121" s="68">
        <v>10.8</v>
      </c>
      <c r="R121" s="68">
        <v>25.39</v>
      </c>
      <c r="S121" s="68">
        <v>244</v>
      </c>
      <c r="T121" s="68"/>
      <c r="U121" s="68"/>
      <c r="V121" s="15"/>
    </row>
    <row r="122" spans="1:22" s="6" customFormat="1" ht="19.8" customHeight="1" x14ac:dyDescent="0.2">
      <c r="A122" s="12"/>
      <c r="B122" s="89" t="s">
        <v>242</v>
      </c>
      <c r="C122" s="89"/>
      <c r="D122" s="13" t="s">
        <v>34</v>
      </c>
      <c r="E122" s="10" t="s">
        <v>16</v>
      </c>
      <c r="F122" s="10" t="s">
        <v>3</v>
      </c>
      <c r="G122" s="10" t="s">
        <v>58</v>
      </c>
      <c r="H122" s="10" t="s">
        <v>59</v>
      </c>
      <c r="I122" s="10" t="s">
        <v>60</v>
      </c>
      <c r="J122" s="10"/>
      <c r="K122" s="14"/>
      <c r="L122" s="12"/>
      <c r="M122" s="90" t="s">
        <v>242</v>
      </c>
      <c r="N122" s="90"/>
      <c r="O122" s="13" t="s">
        <v>34</v>
      </c>
      <c r="P122" s="10" t="s">
        <v>16</v>
      </c>
      <c r="Q122" s="10" t="s">
        <v>3</v>
      </c>
      <c r="R122" s="10" t="s">
        <v>58</v>
      </c>
      <c r="S122" s="10" t="s">
        <v>59</v>
      </c>
      <c r="T122" s="10" t="s">
        <v>60</v>
      </c>
      <c r="U122" s="10"/>
      <c r="V122" s="15"/>
    </row>
    <row r="123" spans="1:22" s="6" customFormat="1" ht="19.8" customHeight="1" x14ac:dyDescent="0.2">
      <c r="A123" s="88" t="s">
        <v>37</v>
      </c>
      <c r="B123" s="88"/>
      <c r="C123" s="88"/>
      <c r="D123" s="16">
        <f>D122+D121+220+184.5</f>
        <v>554.5</v>
      </c>
      <c r="E123" s="10">
        <f>E122+E121+E120+E119</f>
        <v>20.240000000000002</v>
      </c>
      <c r="F123" s="10">
        <f t="shared" ref="F123:I123" si="34">F122+F121+F120+F119</f>
        <v>19.8</v>
      </c>
      <c r="G123" s="10">
        <f t="shared" si="34"/>
        <v>90.39</v>
      </c>
      <c r="H123" s="10">
        <f t="shared" si="34"/>
        <v>629</v>
      </c>
      <c r="I123" s="10">
        <f t="shared" si="34"/>
        <v>626.16</v>
      </c>
      <c r="J123" s="10">
        <v>69.569999999999993</v>
      </c>
      <c r="K123" s="14"/>
      <c r="L123" s="88" t="s">
        <v>37</v>
      </c>
      <c r="M123" s="88"/>
      <c r="N123" s="88"/>
      <c r="O123" s="16">
        <f>O122+O121+220+184.5</f>
        <v>554.5</v>
      </c>
      <c r="P123" s="10">
        <f>P122+P121+P120+P119</f>
        <v>20.240000000000002</v>
      </c>
      <c r="Q123" s="10">
        <f t="shared" ref="Q123:S123" si="35">Q122+Q121+Q120+Q119</f>
        <v>19.8</v>
      </c>
      <c r="R123" s="10">
        <f t="shared" si="35"/>
        <v>90.39</v>
      </c>
      <c r="S123" s="10">
        <f t="shared" si="35"/>
        <v>629</v>
      </c>
      <c r="T123" s="10"/>
      <c r="U123" s="10">
        <v>76.36</v>
      </c>
      <c r="V123" s="15"/>
    </row>
    <row r="124" spans="1:22" s="6" customFormat="1" ht="19.8" customHeight="1" x14ac:dyDescent="0.2">
      <c r="A124" s="40" t="s">
        <v>42</v>
      </c>
      <c r="B124" s="94"/>
      <c r="C124" s="94"/>
      <c r="D124" s="41"/>
      <c r="E124" s="42"/>
      <c r="F124" s="42"/>
      <c r="G124" s="42"/>
      <c r="H124" s="42"/>
      <c r="I124" s="43"/>
      <c r="J124" s="43"/>
      <c r="K124" s="14"/>
      <c r="L124" s="40" t="s">
        <v>42</v>
      </c>
      <c r="M124" s="95"/>
      <c r="N124" s="95"/>
      <c r="O124" s="41"/>
      <c r="P124" s="42"/>
      <c r="Q124" s="42"/>
      <c r="R124" s="42"/>
      <c r="S124" s="42"/>
      <c r="T124" s="43"/>
      <c r="U124" s="43"/>
      <c r="V124" s="15"/>
    </row>
    <row r="125" spans="1:22" s="6" customFormat="1" ht="30" customHeight="1" x14ac:dyDescent="0.2">
      <c r="A125" s="12"/>
      <c r="B125" s="89" t="s">
        <v>263</v>
      </c>
      <c r="C125" s="89"/>
      <c r="D125" s="13" t="s">
        <v>43</v>
      </c>
      <c r="E125" s="10" t="s">
        <v>16</v>
      </c>
      <c r="F125" s="10" t="s">
        <v>44</v>
      </c>
      <c r="G125" s="10" t="s">
        <v>55</v>
      </c>
      <c r="H125" s="10" t="s">
        <v>142</v>
      </c>
      <c r="I125" s="10" t="s">
        <v>144</v>
      </c>
      <c r="J125" s="10"/>
      <c r="K125" s="14"/>
      <c r="L125" s="12"/>
      <c r="M125" s="90" t="s">
        <v>263</v>
      </c>
      <c r="N125" s="90"/>
      <c r="O125" s="13" t="s">
        <v>130</v>
      </c>
      <c r="P125" s="10" t="s">
        <v>91</v>
      </c>
      <c r="Q125" s="10" t="s">
        <v>29</v>
      </c>
      <c r="R125" s="10" t="s">
        <v>114</v>
      </c>
      <c r="S125" s="10" t="s">
        <v>217</v>
      </c>
      <c r="T125" s="10" t="s">
        <v>218</v>
      </c>
      <c r="U125" s="10"/>
      <c r="V125" s="15"/>
    </row>
    <row r="126" spans="1:22" s="6" customFormat="1" ht="27" customHeight="1" x14ac:dyDescent="0.2">
      <c r="A126" s="12"/>
      <c r="B126" s="89" t="s">
        <v>243</v>
      </c>
      <c r="C126" s="89"/>
      <c r="D126" s="13" t="s">
        <v>14</v>
      </c>
      <c r="E126" s="10" t="s">
        <v>73</v>
      </c>
      <c r="F126" s="10" t="s">
        <v>15</v>
      </c>
      <c r="G126" s="10" t="s">
        <v>56</v>
      </c>
      <c r="H126" s="10" t="s">
        <v>74</v>
      </c>
      <c r="I126" s="10" t="s">
        <v>75</v>
      </c>
      <c r="J126" s="10"/>
      <c r="K126" s="14"/>
      <c r="L126" s="12"/>
      <c r="M126" s="90" t="s">
        <v>243</v>
      </c>
      <c r="N126" s="90"/>
      <c r="O126" s="13" t="s">
        <v>48</v>
      </c>
      <c r="P126" s="10" t="s">
        <v>29</v>
      </c>
      <c r="Q126" s="10" t="s">
        <v>88</v>
      </c>
      <c r="R126" s="10" t="s">
        <v>116</v>
      </c>
      <c r="S126" s="10" t="s">
        <v>196</v>
      </c>
      <c r="T126" s="10" t="s">
        <v>197</v>
      </c>
      <c r="U126" s="10"/>
      <c r="V126" s="15"/>
    </row>
    <row r="127" spans="1:22" s="6" customFormat="1" ht="19.8" customHeight="1" x14ac:dyDescent="0.2">
      <c r="A127" s="12"/>
      <c r="B127" s="89" t="s">
        <v>264</v>
      </c>
      <c r="C127" s="89"/>
      <c r="D127" s="13" t="s">
        <v>76</v>
      </c>
      <c r="E127" s="10" t="s">
        <v>77</v>
      </c>
      <c r="F127" s="10" t="s">
        <v>21</v>
      </c>
      <c r="G127" s="10"/>
      <c r="H127" s="10" t="s">
        <v>78</v>
      </c>
      <c r="I127" s="10" t="s">
        <v>79</v>
      </c>
      <c r="J127" s="10"/>
      <c r="K127" s="14"/>
      <c r="L127" s="12"/>
      <c r="M127" s="90" t="s">
        <v>264</v>
      </c>
      <c r="N127" s="90"/>
      <c r="O127" s="13" t="s">
        <v>76</v>
      </c>
      <c r="P127" s="10" t="s">
        <v>77</v>
      </c>
      <c r="Q127" s="10" t="s">
        <v>21</v>
      </c>
      <c r="R127" s="10"/>
      <c r="S127" s="10" t="s">
        <v>78</v>
      </c>
      <c r="T127" s="10" t="s">
        <v>79</v>
      </c>
      <c r="U127" s="10"/>
      <c r="V127" s="15"/>
    </row>
    <row r="128" spans="1:22" s="6" customFormat="1" ht="19.8" customHeight="1" x14ac:dyDescent="0.2">
      <c r="A128" s="12"/>
      <c r="B128" s="89" t="s">
        <v>245</v>
      </c>
      <c r="C128" s="89"/>
      <c r="D128" s="13" t="s">
        <v>24</v>
      </c>
      <c r="E128" s="10"/>
      <c r="F128" s="10" t="s">
        <v>3</v>
      </c>
      <c r="G128" s="10" t="s">
        <v>25</v>
      </c>
      <c r="H128" s="10" t="s">
        <v>26</v>
      </c>
      <c r="I128" s="10" t="s">
        <v>27</v>
      </c>
      <c r="J128" s="10"/>
      <c r="K128" s="14"/>
      <c r="L128" s="12"/>
      <c r="M128" s="90" t="s">
        <v>245</v>
      </c>
      <c r="N128" s="90"/>
      <c r="O128" s="13" t="s">
        <v>24</v>
      </c>
      <c r="P128" s="10"/>
      <c r="Q128" s="10" t="s">
        <v>3</v>
      </c>
      <c r="R128" s="10" t="s">
        <v>25</v>
      </c>
      <c r="S128" s="10" t="s">
        <v>26</v>
      </c>
      <c r="T128" s="10" t="s">
        <v>27</v>
      </c>
      <c r="U128" s="10"/>
      <c r="V128" s="15"/>
    </row>
    <row r="129" spans="1:22" s="6" customFormat="1" ht="19.8" customHeight="1" x14ac:dyDescent="0.2">
      <c r="A129" s="12"/>
      <c r="B129" s="89" t="s">
        <v>252</v>
      </c>
      <c r="C129" s="89"/>
      <c r="D129" s="13" t="s">
        <v>111</v>
      </c>
      <c r="E129" s="10"/>
      <c r="F129" s="10"/>
      <c r="G129" s="10" t="s">
        <v>73</v>
      </c>
      <c r="H129" s="10" t="s">
        <v>49</v>
      </c>
      <c r="I129" s="10" t="s">
        <v>112</v>
      </c>
      <c r="J129" s="10"/>
      <c r="K129" s="14"/>
      <c r="L129" s="12"/>
      <c r="M129" s="90" t="s">
        <v>252</v>
      </c>
      <c r="N129" s="90"/>
      <c r="O129" s="13" t="s">
        <v>111</v>
      </c>
      <c r="P129" s="10"/>
      <c r="Q129" s="10"/>
      <c r="R129" s="10" t="s">
        <v>73</v>
      </c>
      <c r="S129" s="10" t="s">
        <v>49</v>
      </c>
      <c r="T129" s="10" t="s">
        <v>112</v>
      </c>
      <c r="U129" s="10"/>
      <c r="V129" s="15"/>
    </row>
    <row r="130" spans="1:22" s="6" customFormat="1" ht="19.8" customHeight="1" x14ac:dyDescent="0.2">
      <c r="A130" s="12"/>
      <c r="B130" s="89" t="s">
        <v>242</v>
      </c>
      <c r="C130" s="89"/>
      <c r="D130" s="13" t="s">
        <v>34</v>
      </c>
      <c r="E130" s="10" t="s">
        <v>16</v>
      </c>
      <c r="F130" s="10" t="s">
        <v>3</v>
      </c>
      <c r="G130" s="10" t="s">
        <v>58</v>
      </c>
      <c r="H130" s="10" t="s">
        <v>59</v>
      </c>
      <c r="I130" s="10" t="s">
        <v>60</v>
      </c>
      <c r="J130" s="10"/>
      <c r="K130" s="14"/>
      <c r="L130" s="12"/>
      <c r="M130" s="90" t="s">
        <v>242</v>
      </c>
      <c r="N130" s="90"/>
      <c r="O130" s="13" t="s">
        <v>76</v>
      </c>
      <c r="P130" s="10" t="s">
        <v>15</v>
      </c>
      <c r="Q130" s="10" t="s">
        <v>3</v>
      </c>
      <c r="R130" s="10" t="s">
        <v>189</v>
      </c>
      <c r="S130" s="10" t="s">
        <v>190</v>
      </c>
      <c r="T130" s="10" t="s">
        <v>191</v>
      </c>
      <c r="U130" s="10"/>
      <c r="V130" s="15"/>
    </row>
    <row r="131" spans="1:22" s="6" customFormat="1" ht="19.8" customHeight="1" x14ac:dyDescent="0.2">
      <c r="A131" s="88" t="s">
        <v>61</v>
      </c>
      <c r="B131" s="88"/>
      <c r="C131" s="88"/>
      <c r="D131" s="16">
        <f>D130+D129+D128+D127+154+208</f>
        <v>712</v>
      </c>
      <c r="E131" s="10" t="s">
        <v>122</v>
      </c>
      <c r="F131" s="10" t="s">
        <v>108</v>
      </c>
      <c r="G131" s="10" t="s">
        <v>145</v>
      </c>
      <c r="H131" s="10" t="s">
        <v>146</v>
      </c>
      <c r="I131" s="10"/>
      <c r="J131" s="10">
        <v>78.02</v>
      </c>
      <c r="K131" s="14"/>
      <c r="L131" s="88" t="s">
        <v>61</v>
      </c>
      <c r="M131" s="88"/>
      <c r="N131" s="88"/>
      <c r="O131" s="16">
        <f>O130+O129+O128+O127+185+260</f>
        <v>815</v>
      </c>
      <c r="P131" s="10" t="s">
        <v>56</v>
      </c>
      <c r="Q131" s="10" t="s">
        <v>189</v>
      </c>
      <c r="R131" s="10" t="s">
        <v>217</v>
      </c>
      <c r="S131" s="10" t="s">
        <v>219</v>
      </c>
      <c r="T131" s="10"/>
      <c r="U131" s="44">
        <v>88.1</v>
      </c>
      <c r="V131" s="15"/>
    </row>
    <row r="132" spans="1:22" s="7" customFormat="1" ht="19.8" customHeight="1" x14ac:dyDescent="0.2">
      <c r="A132" s="88" t="s">
        <v>66</v>
      </c>
      <c r="B132" s="88"/>
      <c r="C132" s="88"/>
      <c r="D132" s="16">
        <f>D131+D123</f>
        <v>1266.5</v>
      </c>
      <c r="E132" s="10">
        <f>E131+E123</f>
        <v>55.24</v>
      </c>
      <c r="F132" s="10">
        <f t="shared" ref="F132:H132" si="36">F131+F123</f>
        <v>50.8</v>
      </c>
      <c r="G132" s="10">
        <f t="shared" si="36"/>
        <v>175.39</v>
      </c>
      <c r="H132" s="10">
        <f t="shared" si="36"/>
        <v>1389</v>
      </c>
      <c r="I132" s="10"/>
      <c r="J132" s="44">
        <v>147.59</v>
      </c>
      <c r="K132" s="45"/>
      <c r="L132" s="88" t="s">
        <v>66</v>
      </c>
      <c r="M132" s="88"/>
      <c r="N132" s="88"/>
      <c r="O132" s="16">
        <f>O131+O123</f>
        <v>1369.5</v>
      </c>
      <c r="P132" s="10">
        <f>P131+P123</f>
        <v>59.24</v>
      </c>
      <c r="Q132" s="10">
        <f t="shared" ref="Q132:S132" si="37">Q131+Q123</f>
        <v>53.8</v>
      </c>
      <c r="R132" s="10">
        <f t="shared" si="37"/>
        <v>194.39</v>
      </c>
      <c r="S132" s="10">
        <f t="shared" si="37"/>
        <v>1484</v>
      </c>
      <c r="T132" s="10"/>
      <c r="U132" s="10">
        <v>164.46</v>
      </c>
      <c r="V132" s="46"/>
    </row>
    <row r="133" spans="1:22" s="1" customFormat="1" ht="10.95" customHeight="1" x14ac:dyDescent="0.2">
      <c r="A133" s="50"/>
      <c r="B133" s="50"/>
      <c r="C133" s="51"/>
      <c r="D133" s="51"/>
      <c r="E133" s="52"/>
      <c r="F133" s="53"/>
      <c r="G133" s="53"/>
      <c r="H133" s="53"/>
      <c r="I133" s="53"/>
      <c r="J133" s="53"/>
      <c r="K133" s="53"/>
      <c r="L133" s="17"/>
      <c r="M133" s="50"/>
      <c r="N133" s="50"/>
      <c r="O133" s="50"/>
      <c r="P133" s="52"/>
      <c r="Q133" s="53"/>
      <c r="R133" s="53"/>
      <c r="S133" s="53"/>
      <c r="T133" s="53"/>
      <c r="U133" s="53"/>
      <c r="V133" s="53"/>
    </row>
    <row r="134" spans="1:22" s="1" customFormat="1" ht="10.8" hidden="1" customHeight="1" x14ac:dyDescent="0.2">
      <c r="A134" s="50"/>
      <c r="B134" s="50"/>
      <c r="C134" s="51"/>
      <c r="D134" s="51"/>
      <c r="E134" s="52"/>
      <c r="F134" s="53"/>
      <c r="G134" s="53"/>
      <c r="H134" s="53"/>
      <c r="I134" s="53"/>
      <c r="J134" s="53"/>
      <c r="K134" s="53"/>
      <c r="L134" s="17"/>
      <c r="M134" s="50"/>
      <c r="N134" s="50"/>
      <c r="O134" s="50"/>
      <c r="P134" s="52"/>
      <c r="Q134" s="53"/>
      <c r="R134" s="53"/>
      <c r="S134" s="53"/>
      <c r="T134" s="53"/>
      <c r="U134" s="53"/>
      <c r="V134" s="53"/>
    </row>
    <row r="135" spans="1:22" s="1" customFormat="1" ht="10.95" customHeight="1" x14ac:dyDescent="0.25">
      <c r="A135" s="54"/>
      <c r="B135" s="22"/>
      <c r="C135" s="18"/>
      <c r="D135" s="18"/>
      <c r="E135" s="19"/>
      <c r="F135" s="17"/>
      <c r="G135" s="17"/>
      <c r="H135" s="17"/>
      <c r="I135" s="22"/>
      <c r="J135" s="17"/>
      <c r="K135" s="17"/>
      <c r="L135" s="20"/>
      <c r="M135" s="22"/>
      <c r="N135" s="17"/>
      <c r="O135" s="17"/>
      <c r="P135" s="19"/>
      <c r="Q135" s="17"/>
      <c r="R135" s="17"/>
      <c r="S135" s="17"/>
      <c r="T135" s="22"/>
      <c r="U135" s="17"/>
      <c r="V135" s="17"/>
    </row>
    <row r="136" spans="1:22" ht="10.95" customHeight="1" x14ac:dyDescent="0.25">
      <c r="B136" s="124"/>
      <c r="C136" s="124"/>
      <c r="D136" s="124"/>
      <c r="E136" s="19"/>
      <c r="F136" s="17"/>
      <c r="G136" s="17"/>
      <c r="H136" s="17"/>
      <c r="I136" s="23"/>
      <c r="J136" s="23"/>
      <c r="K136" s="17"/>
      <c r="L136" s="20"/>
      <c r="M136" s="124"/>
      <c r="N136" s="124"/>
      <c r="O136" s="124"/>
      <c r="P136" s="19"/>
      <c r="Q136" s="17"/>
      <c r="R136" s="17"/>
      <c r="S136" s="17"/>
      <c r="T136" s="23"/>
      <c r="U136" s="23"/>
      <c r="V136" s="17"/>
    </row>
    <row r="137" spans="1:22" ht="13.05" customHeight="1" x14ac:dyDescent="0.25">
      <c r="B137" s="143"/>
      <c r="C137" s="143"/>
      <c r="D137" s="18"/>
      <c r="E137" s="19"/>
      <c r="F137" s="17"/>
      <c r="G137" s="17"/>
      <c r="H137" s="108"/>
      <c r="I137" s="108"/>
      <c r="J137" s="108"/>
      <c r="K137" s="108"/>
      <c r="L137" s="20"/>
      <c r="M137" s="143"/>
      <c r="N137" s="143"/>
      <c r="O137" s="17"/>
      <c r="P137" s="19"/>
      <c r="Q137" s="17"/>
      <c r="R137" s="17"/>
      <c r="S137" s="108"/>
      <c r="T137" s="108"/>
      <c r="U137" s="108"/>
      <c r="V137" s="108"/>
    </row>
    <row r="138" spans="1:22" ht="13.05" customHeight="1" x14ac:dyDescent="0.25">
      <c r="B138" s="124"/>
      <c r="C138" s="124"/>
      <c r="D138" s="124"/>
      <c r="E138" s="19"/>
      <c r="F138" s="17"/>
      <c r="G138" s="17"/>
      <c r="H138" s="17"/>
      <c r="I138" s="22"/>
      <c r="J138" s="17"/>
      <c r="K138" s="17"/>
      <c r="L138" s="20"/>
      <c r="M138" s="124"/>
      <c r="N138" s="124"/>
      <c r="O138" s="124"/>
      <c r="P138" s="19"/>
      <c r="Q138" s="17"/>
      <c r="R138" s="17"/>
      <c r="S138" s="17"/>
      <c r="T138" s="22"/>
      <c r="U138" s="17"/>
      <c r="V138" s="17"/>
    </row>
    <row r="139" spans="1:22" s="9" customFormat="1" ht="18" customHeight="1" x14ac:dyDescent="0.2">
      <c r="A139" s="21"/>
      <c r="B139" s="118" t="s">
        <v>318</v>
      </c>
      <c r="C139" s="118"/>
      <c r="D139" s="118"/>
      <c r="E139" s="118"/>
      <c r="F139" s="118"/>
      <c r="G139" s="118"/>
      <c r="H139" s="118"/>
      <c r="I139" s="118"/>
      <c r="J139" s="118"/>
      <c r="K139" s="118"/>
      <c r="L139" s="118"/>
      <c r="M139" s="118"/>
      <c r="N139" s="118"/>
      <c r="O139" s="118"/>
      <c r="P139" s="118"/>
      <c r="Q139" s="118"/>
      <c r="R139" s="118"/>
      <c r="S139" s="118"/>
      <c r="T139" s="118"/>
      <c r="U139" s="118"/>
      <c r="V139" s="118"/>
    </row>
    <row r="140" spans="1:22" ht="23.4" customHeight="1" x14ac:dyDescent="0.2">
      <c r="B140" s="119" t="s">
        <v>300</v>
      </c>
      <c r="C140" s="119"/>
      <c r="D140" s="26"/>
      <c r="E140" s="25" t="s">
        <v>0</v>
      </c>
      <c r="F140" s="166" t="s">
        <v>288</v>
      </c>
      <c r="G140" s="166"/>
      <c r="H140" s="164" t="s">
        <v>1</v>
      </c>
      <c r="I140" s="164"/>
      <c r="J140" s="31" t="s">
        <v>287</v>
      </c>
      <c r="K140" s="17"/>
      <c r="L140" s="20"/>
      <c r="M140" s="119" t="s">
        <v>285</v>
      </c>
      <c r="N140" s="119"/>
      <c r="O140" s="27"/>
      <c r="P140" s="25" t="s">
        <v>0</v>
      </c>
      <c r="Q140" s="31" t="s">
        <v>288</v>
      </c>
      <c r="R140" s="31"/>
      <c r="S140" s="164" t="s">
        <v>1</v>
      </c>
      <c r="T140" s="164"/>
      <c r="U140" s="31" t="s">
        <v>287</v>
      </c>
      <c r="V140" s="17"/>
    </row>
    <row r="141" spans="1:22" ht="39" customHeight="1" x14ac:dyDescent="0.2">
      <c r="B141" s="119"/>
      <c r="C141" s="119"/>
      <c r="D141" s="26"/>
      <c r="E141" s="25" t="s">
        <v>2</v>
      </c>
      <c r="F141" s="19">
        <v>2</v>
      </c>
      <c r="G141" s="99" t="s">
        <v>283</v>
      </c>
      <c r="H141" s="99"/>
      <c r="I141" s="99"/>
      <c r="J141" s="99"/>
      <c r="K141" s="99"/>
      <c r="L141" s="20"/>
      <c r="M141" s="119"/>
      <c r="N141" s="119"/>
      <c r="O141" s="27"/>
      <c r="P141" s="25" t="s">
        <v>2</v>
      </c>
      <c r="Q141" s="19">
        <v>2</v>
      </c>
      <c r="R141" s="99" t="s">
        <v>284</v>
      </c>
      <c r="S141" s="99"/>
      <c r="T141" s="99"/>
      <c r="U141" s="99"/>
      <c r="V141" s="99"/>
    </row>
    <row r="142" spans="1:22" s="1" customFormat="1" ht="19.95" customHeight="1" x14ac:dyDescent="0.2">
      <c r="A142" s="54"/>
      <c r="B142" s="110" t="s">
        <v>4</v>
      </c>
      <c r="C142" s="112" t="s">
        <v>5</v>
      </c>
      <c r="D142" s="113"/>
      <c r="E142" s="100" t="s">
        <v>6</v>
      </c>
      <c r="F142" s="105" t="s">
        <v>7</v>
      </c>
      <c r="G142" s="105"/>
      <c r="H142" s="105"/>
      <c r="I142" s="100" t="s">
        <v>8</v>
      </c>
      <c r="J142" s="100" t="s">
        <v>9</v>
      </c>
      <c r="K142" s="100" t="s">
        <v>293</v>
      </c>
      <c r="L142" s="17"/>
      <c r="M142" s="110" t="s">
        <v>4</v>
      </c>
      <c r="N142" s="115" t="s">
        <v>5</v>
      </c>
      <c r="O142" s="116"/>
      <c r="P142" s="100" t="s">
        <v>6</v>
      </c>
      <c r="Q142" s="105" t="s">
        <v>7</v>
      </c>
      <c r="R142" s="105"/>
      <c r="S142" s="105"/>
      <c r="T142" s="100" t="s">
        <v>8</v>
      </c>
      <c r="U142" s="100" t="s">
        <v>9</v>
      </c>
      <c r="V142" s="100" t="s">
        <v>293</v>
      </c>
    </row>
    <row r="143" spans="1:22" s="1" customFormat="1" ht="22.05" customHeight="1" x14ac:dyDescent="0.2">
      <c r="A143" s="54"/>
      <c r="B143" s="111"/>
      <c r="C143" s="114"/>
      <c r="D143" s="104"/>
      <c r="E143" s="101"/>
      <c r="F143" s="34" t="s">
        <v>10</v>
      </c>
      <c r="G143" s="34" t="s">
        <v>11</v>
      </c>
      <c r="H143" s="34" t="s">
        <v>12</v>
      </c>
      <c r="I143" s="101"/>
      <c r="J143" s="101"/>
      <c r="K143" s="101"/>
      <c r="L143" s="17"/>
      <c r="M143" s="111"/>
      <c r="N143" s="117"/>
      <c r="O143" s="107"/>
      <c r="P143" s="101"/>
      <c r="Q143" s="34" t="s">
        <v>10</v>
      </c>
      <c r="R143" s="34" t="s">
        <v>11</v>
      </c>
      <c r="S143" s="34" t="s">
        <v>12</v>
      </c>
      <c r="T143" s="101"/>
      <c r="U143" s="101"/>
      <c r="V143" s="101"/>
    </row>
    <row r="144" spans="1:22" s="6" customFormat="1" ht="19.8" customHeight="1" x14ac:dyDescent="0.2">
      <c r="A144" s="15"/>
      <c r="B144" s="85" t="s">
        <v>13</v>
      </c>
      <c r="C144" s="94"/>
      <c r="D144" s="94"/>
      <c r="E144" s="41"/>
      <c r="F144" s="42"/>
      <c r="G144" s="42"/>
      <c r="H144" s="42"/>
      <c r="I144" s="42"/>
      <c r="J144" s="43"/>
      <c r="K144" s="43"/>
      <c r="L144" s="14"/>
      <c r="M144" s="85" t="s">
        <v>13</v>
      </c>
      <c r="N144" s="95"/>
      <c r="O144" s="95"/>
      <c r="P144" s="41"/>
      <c r="Q144" s="42"/>
      <c r="R144" s="42"/>
      <c r="S144" s="42"/>
      <c r="T144" s="42"/>
      <c r="U144" s="43"/>
      <c r="V144" s="43"/>
    </row>
    <row r="145" spans="1:22" s="6" customFormat="1" ht="27" customHeight="1" x14ac:dyDescent="0.2">
      <c r="A145" s="15"/>
      <c r="B145" s="12"/>
      <c r="C145" s="89" t="s">
        <v>243</v>
      </c>
      <c r="D145" s="89"/>
      <c r="E145" s="13" t="s">
        <v>14</v>
      </c>
      <c r="F145" s="10" t="s">
        <v>73</v>
      </c>
      <c r="G145" s="10" t="s">
        <v>15</v>
      </c>
      <c r="H145" s="10" t="s">
        <v>56</v>
      </c>
      <c r="I145" s="10" t="s">
        <v>74</v>
      </c>
      <c r="J145" s="10" t="s">
        <v>75</v>
      </c>
      <c r="K145" s="10"/>
      <c r="L145" s="14"/>
      <c r="M145" s="12"/>
      <c r="N145" s="90" t="s">
        <v>243</v>
      </c>
      <c r="O145" s="90"/>
      <c r="P145" s="13" t="s">
        <v>48</v>
      </c>
      <c r="Q145" s="10" t="s">
        <v>29</v>
      </c>
      <c r="R145" s="10" t="s">
        <v>88</v>
      </c>
      <c r="S145" s="10" t="s">
        <v>116</v>
      </c>
      <c r="T145" s="10" t="s">
        <v>196</v>
      </c>
      <c r="U145" s="10" t="s">
        <v>197</v>
      </c>
      <c r="V145" s="10"/>
    </row>
    <row r="146" spans="1:22" s="6" customFormat="1" ht="19.8" customHeight="1" x14ac:dyDescent="0.2">
      <c r="A146" s="15"/>
      <c r="B146" s="12"/>
      <c r="C146" s="89" t="s">
        <v>249</v>
      </c>
      <c r="D146" s="89"/>
      <c r="E146" s="13">
        <v>60</v>
      </c>
      <c r="F146" s="10" t="s">
        <v>15</v>
      </c>
      <c r="G146" s="10" t="s">
        <v>29</v>
      </c>
      <c r="H146" s="10" t="s">
        <v>95</v>
      </c>
      <c r="I146" s="10" t="s">
        <v>96</v>
      </c>
      <c r="J146" s="10" t="s">
        <v>97</v>
      </c>
      <c r="K146" s="10"/>
      <c r="L146" s="14"/>
      <c r="M146" s="12"/>
      <c r="N146" s="90" t="s">
        <v>249</v>
      </c>
      <c r="O146" s="90"/>
      <c r="P146" s="13">
        <v>60</v>
      </c>
      <c r="Q146" s="10" t="s">
        <v>15</v>
      </c>
      <c r="R146" s="10" t="s">
        <v>29</v>
      </c>
      <c r="S146" s="10" t="s">
        <v>95</v>
      </c>
      <c r="T146" s="10" t="s">
        <v>96</v>
      </c>
      <c r="U146" s="10" t="s">
        <v>97</v>
      </c>
      <c r="V146" s="10"/>
    </row>
    <row r="147" spans="1:22" s="6" customFormat="1" ht="19.8" customHeight="1" x14ac:dyDescent="0.2">
      <c r="A147" s="15"/>
      <c r="B147" s="12"/>
      <c r="C147" s="89" t="s">
        <v>245</v>
      </c>
      <c r="D147" s="89"/>
      <c r="E147" s="13" t="s">
        <v>24</v>
      </c>
      <c r="F147" s="10"/>
      <c r="G147" s="10" t="s">
        <v>3</v>
      </c>
      <c r="H147" s="10" t="s">
        <v>25</v>
      </c>
      <c r="I147" s="10" t="s">
        <v>26</v>
      </c>
      <c r="J147" s="10" t="s">
        <v>27</v>
      </c>
      <c r="K147" s="10"/>
      <c r="L147" s="14"/>
      <c r="M147" s="12"/>
      <c r="N147" s="90" t="s">
        <v>245</v>
      </c>
      <c r="O147" s="90"/>
      <c r="P147" s="13" t="s">
        <v>49</v>
      </c>
      <c r="Q147" s="10" t="s">
        <v>3</v>
      </c>
      <c r="R147" s="10" t="s">
        <v>31</v>
      </c>
      <c r="S147" s="10" t="s">
        <v>31</v>
      </c>
      <c r="T147" s="10" t="s">
        <v>165</v>
      </c>
      <c r="U147" s="10" t="s">
        <v>183</v>
      </c>
      <c r="V147" s="10"/>
    </row>
    <row r="148" spans="1:22" s="6" customFormat="1" ht="26.4" customHeight="1" x14ac:dyDescent="0.2">
      <c r="A148" s="15"/>
      <c r="B148" s="12"/>
      <c r="C148" s="89" t="s">
        <v>246</v>
      </c>
      <c r="D148" s="89"/>
      <c r="E148" s="13" t="s">
        <v>80</v>
      </c>
      <c r="F148" s="10" t="s">
        <v>3</v>
      </c>
      <c r="G148" s="10"/>
      <c r="H148" s="10" t="s">
        <v>81</v>
      </c>
      <c r="I148" s="10" t="s">
        <v>82</v>
      </c>
      <c r="J148" s="10" t="s">
        <v>83</v>
      </c>
      <c r="K148" s="10"/>
      <c r="L148" s="14"/>
      <c r="M148" s="12"/>
      <c r="N148" s="90" t="s">
        <v>246</v>
      </c>
      <c r="O148" s="90"/>
      <c r="P148" s="13" t="s">
        <v>80</v>
      </c>
      <c r="Q148" s="10" t="s">
        <v>3</v>
      </c>
      <c r="R148" s="10"/>
      <c r="S148" s="10" t="s">
        <v>81</v>
      </c>
      <c r="T148" s="10" t="s">
        <v>82</v>
      </c>
      <c r="U148" s="10" t="s">
        <v>83</v>
      </c>
      <c r="V148" s="10"/>
    </row>
    <row r="149" spans="1:22" s="6" customFormat="1" ht="19.8" customHeight="1" x14ac:dyDescent="0.2">
      <c r="A149" s="15"/>
      <c r="B149" s="12"/>
      <c r="C149" s="89" t="s">
        <v>242</v>
      </c>
      <c r="D149" s="89"/>
      <c r="E149" s="13" t="s">
        <v>34</v>
      </c>
      <c r="F149" s="10" t="s">
        <v>16</v>
      </c>
      <c r="G149" s="10" t="s">
        <v>3</v>
      </c>
      <c r="H149" s="10" t="s">
        <v>58</v>
      </c>
      <c r="I149" s="10" t="s">
        <v>59</v>
      </c>
      <c r="J149" s="10" t="s">
        <v>60</v>
      </c>
      <c r="K149" s="10"/>
      <c r="L149" s="14"/>
      <c r="M149" s="12"/>
      <c r="N149" s="90" t="s">
        <v>242</v>
      </c>
      <c r="O149" s="90"/>
      <c r="P149" s="13" t="s">
        <v>20</v>
      </c>
      <c r="Q149" s="10" t="s">
        <v>16</v>
      </c>
      <c r="R149" s="10" t="s">
        <v>3</v>
      </c>
      <c r="S149" s="10" t="s">
        <v>166</v>
      </c>
      <c r="T149" s="10" t="s">
        <v>168</v>
      </c>
      <c r="U149" s="10" t="s">
        <v>169</v>
      </c>
      <c r="V149" s="10"/>
    </row>
    <row r="150" spans="1:22" s="6" customFormat="1" ht="19.8" customHeight="1" x14ac:dyDescent="0.2">
      <c r="A150" s="15"/>
      <c r="B150" s="88" t="s">
        <v>37</v>
      </c>
      <c r="C150" s="88"/>
      <c r="D150" s="88"/>
      <c r="E150" s="16">
        <f>E149+210+E147+60+154</f>
        <v>504</v>
      </c>
      <c r="F150" s="10" t="s">
        <v>39</v>
      </c>
      <c r="G150" s="10" t="s">
        <v>77</v>
      </c>
      <c r="H150" s="10" t="s">
        <v>148</v>
      </c>
      <c r="I150" s="10" t="s">
        <v>149</v>
      </c>
      <c r="J150" s="10"/>
      <c r="K150" s="10">
        <v>69.569999999999993</v>
      </c>
      <c r="L150" s="14"/>
      <c r="M150" s="88" t="s">
        <v>37</v>
      </c>
      <c r="N150" s="88"/>
      <c r="O150" s="88"/>
      <c r="P150" s="16">
        <f>P149+210+P147+60+185</f>
        <v>550</v>
      </c>
      <c r="Q150" s="10" t="s">
        <v>26</v>
      </c>
      <c r="R150" s="10" t="s">
        <v>81</v>
      </c>
      <c r="S150" s="10" t="s">
        <v>220</v>
      </c>
      <c r="T150" s="10" t="s">
        <v>221</v>
      </c>
      <c r="U150" s="10"/>
      <c r="V150" s="10">
        <v>76.36</v>
      </c>
    </row>
    <row r="151" spans="1:22" s="6" customFormat="1" ht="19.8" customHeight="1" x14ac:dyDescent="0.2">
      <c r="A151" s="15"/>
      <c r="B151" s="40" t="s">
        <v>42</v>
      </c>
      <c r="C151" s="94"/>
      <c r="D151" s="94"/>
      <c r="E151" s="41"/>
      <c r="F151" s="42"/>
      <c r="G151" s="42"/>
      <c r="H151" s="42"/>
      <c r="I151" s="42"/>
      <c r="J151" s="43"/>
      <c r="K151" s="43"/>
      <c r="L151" s="14"/>
      <c r="M151" s="40" t="s">
        <v>42</v>
      </c>
      <c r="N151" s="95"/>
      <c r="O151" s="95"/>
      <c r="P151" s="41"/>
      <c r="Q151" s="42"/>
      <c r="R151" s="42"/>
      <c r="S151" s="42"/>
      <c r="T151" s="42"/>
      <c r="U151" s="43"/>
      <c r="V151" s="43"/>
    </row>
    <row r="152" spans="1:22" s="6" customFormat="1" ht="19.8" customHeight="1" x14ac:dyDescent="0.2">
      <c r="A152" s="15"/>
      <c r="B152" s="12"/>
      <c r="C152" s="89" t="s">
        <v>258</v>
      </c>
      <c r="D152" s="89"/>
      <c r="E152" s="13" t="s">
        <v>43</v>
      </c>
      <c r="F152" s="10" t="s">
        <v>25</v>
      </c>
      <c r="G152" s="10" t="s">
        <v>88</v>
      </c>
      <c r="H152" s="10" t="s">
        <v>16</v>
      </c>
      <c r="I152" s="10" t="s">
        <v>129</v>
      </c>
      <c r="J152" s="10" t="s">
        <v>150</v>
      </c>
      <c r="K152" s="10"/>
      <c r="L152" s="14"/>
      <c r="M152" s="12"/>
      <c r="N152" s="90" t="s">
        <v>258</v>
      </c>
      <c r="O152" s="90"/>
      <c r="P152" s="13" t="s">
        <v>130</v>
      </c>
      <c r="Q152" s="10" t="s">
        <v>25</v>
      </c>
      <c r="R152" s="10" t="s">
        <v>44</v>
      </c>
      <c r="S152" s="10" t="s">
        <v>16</v>
      </c>
      <c r="T152" s="10" t="s">
        <v>131</v>
      </c>
      <c r="U152" s="10" t="s">
        <v>132</v>
      </c>
      <c r="V152" s="10"/>
    </row>
    <row r="153" spans="1:22" s="6" customFormat="1" ht="19.8" customHeight="1" x14ac:dyDescent="0.2">
      <c r="A153" s="15"/>
      <c r="B153" s="12"/>
      <c r="C153" s="89" t="s">
        <v>248</v>
      </c>
      <c r="D153" s="89"/>
      <c r="E153" s="13" t="s">
        <v>14</v>
      </c>
      <c r="F153" s="10" t="s">
        <v>31</v>
      </c>
      <c r="G153" s="10" t="s">
        <v>91</v>
      </c>
      <c r="H153" s="10" t="s">
        <v>26</v>
      </c>
      <c r="I153" s="10" t="s">
        <v>92</v>
      </c>
      <c r="J153" s="10" t="s">
        <v>94</v>
      </c>
      <c r="K153" s="10"/>
      <c r="L153" s="14"/>
      <c r="M153" s="12"/>
      <c r="N153" s="90" t="s">
        <v>248</v>
      </c>
      <c r="O153" s="90"/>
      <c r="P153" s="13" t="s">
        <v>14</v>
      </c>
      <c r="Q153" s="10" t="s">
        <v>31</v>
      </c>
      <c r="R153" s="10" t="s">
        <v>91</v>
      </c>
      <c r="S153" s="10" t="s">
        <v>26</v>
      </c>
      <c r="T153" s="10" t="s">
        <v>92</v>
      </c>
      <c r="U153" s="10" t="s">
        <v>94</v>
      </c>
      <c r="V153" s="10"/>
    </row>
    <row r="154" spans="1:22" s="6" customFormat="1" ht="22.2" customHeight="1" x14ac:dyDescent="0.2">
      <c r="A154" s="15"/>
      <c r="B154" s="12"/>
      <c r="C154" s="89" t="s">
        <v>257</v>
      </c>
      <c r="D154" s="89"/>
      <c r="E154" s="13" t="s">
        <v>124</v>
      </c>
      <c r="F154" s="10" t="s">
        <v>95</v>
      </c>
      <c r="G154" s="10" t="s">
        <v>16</v>
      </c>
      <c r="H154" s="10" t="s">
        <v>25</v>
      </c>
      <c r="I154" s="10" t="s">
        <v>125</v>
      </c>
      <c r="J154" s="10" t="s">
        <v>126</v>
      </c>
      <c r="K154" s="10"/>
      <c r="L154" s="14"/>
      <c r="M154" s="12"/>
      <c r="N154" s="90" t="s">
        <v>257</v>
      </c>
      <c r="O154" s="90"/>
      <c r="P154" s="13" t="s">
        <v>187</v>
      </c>
      <c r="Q154" s="10" t="s">
        <v>95</v>
      </c>
      <c r="R154" s="10" t="s">
        <v>16</v>
      </c>
      <c r="S154" s="10" t="s">
        <v>25</v>
      </c>
      <c r="T154" s="10" t="s">
        <v>125</v>
      </c>
      <c r="U154" s="10" t="s">
        <v>126</v>
      </c>
      <c r="V154" s="10"/>
    </row>
    <row r="155" spans="1:22" s="6" customFormat="1" ht="19.8" customHeight="1" x14ac:dyDescent="0.2">
      <c r="A155" s="15"/>
      <c r="B155" s="12"/>
      <c r="C155" s="89" t="s">
        <v>252</v>
      </c>
      <c r="D155" s="89"/>
      <c r="E155" s="13" t="s">
        <v>111</v>
      </c>
      <c r="F155" s="10"/>
      <c r="G155" s="10"/>
      <c r="H155" s="10" t="s">
        <v>73</v>
      </c>
      <c r="I155" s="10" t="s">
        <v>49</v>
      </c>
      <c r="J155" s="10" t="s">
        <v>112</v>
      </c>
      <c r="K155" s="10"/>
      <c r="L155" s="14"/>
      <c r="M155" s="12"/>
      <c r="N155" s="89" t="s">
        <v>306</v>
      </c>
      <c r="O155" s="89"/>
      <c r="P155" s="13">
        <v>30</v>
      </c>
      <c r="Q155" s="10">
        <v>2</v>
      </c>
      <c r="R155" s="10">
        <v>5</v>
      </c>
      <c r="S155" s="10">
        <v>21</v>
      </c>
      <c r="T155" s="10">
        <v>135</v>
      </c>
      <c r="U155" s="10">
        <v>132.01</v>
      </c>
      <c r="V155" s="10"/>
    </row>
    <row r="156" spans="1:22" s="6" customFormat="1" ht="19.8" customHeight="1" x14ac:dyDescent="0.2">
      <c r="A156" s="15"/>
      <c r="B156" s="12"/>
      <c r="C156" s="89" t="s">
        <v>306</v>
      </c>
      <c r="D156" s="89"/>
      <c r="E156" s="13">
        <v>30</v>
      </c>
      <c r="F156" s="10">
        <v>2</v>
      </c>
      <c r="G156" s="10">
        <v>5</v>
      </c>
      <c r="H156" s="10">
        <v>21</v>
      </c>
      <c r="I156" s="10">
        <v>135</v>
      </c>
      <c r="J156" s="10">
        <v>132.01</v>
      </c>
      <c r="K156" s="10"/>
      <c r="L156" s="14"/>
      <c r="M156" s="12"/>
      <c r="N156" s="90" t="s">
        <v>252</v>
      </c>
      <c r="O156" s="90"/>
      <c r="P156" s="13" t="s">
        <v>111</v>
      </c>
      <c r="Q156" s="10"/>
      <c r="R156" s="10"/>
      <c r="S156" s="10" t="s">
        <v>73</v>
      </c>
      <c r="T156" s="10" t="s">
        <v>49</v>
      </c>
      <c r="U156" s="10" t="s">
        <v>112</v>
      </c>
      <c r="V156" s="10"/>
    </row>
    <row r="157" spans="1:22" s="6" customFormat="1" ht="19.8" customHeight="1" x14ac:dyDescent="0.2">
      <c r="A157" s="15"/>
      <c r="B157" s="12"/>
      <c r="C157" s="89" t="s">
        <v>242</v>
      </c>
      <c r="D157" s="89"/>
      <c r="E157" s="13" t="s">
        <v>34</v>
      </c>
      <c r="F157" s="10" t="s">
        <v>16</v>
      </c>
      <c r="G157" s="10" t="s">
        <v>3</v>
      </c>
      <c r="H157" s="10" t="s">
        <v>58</v>
      </c>
      <c r="I157" s="10" t="s">
        <v>59</v>
      </c>
      <c r="J157" s="10" t="s">
        <v>60</v>
      </c>
      <c r="K157" s="10"/>
      <c r="L157" s="14"/>
      <c r="M157" s="12"/>
      <c r="N157" s="90" t="s">
        <v>254</v>
      </c>
      <c r="O157" s="90"/>
      <c r="P157" s="13" t="s">
        <v>76</v>
      </c>
      <c r="Q157" s="10" t="s">
        <v>15</v>
      </c>
      <c r="R157" s="10" t="s">
        <v>3</v>
      </c>
      <c r="S157" s="10" t="s">
        <v>189</v>
      </c>
      <c r="T157" s="10" t="s">
        <v>190</v>
      </c>
      <c r="U157" s="10" t="s">
        <v>191</v>
      </c>
      <c r="V157" s="10"/>
    </row>
    <row r="158" spans="1:22" s="6" customFormat="1" ht="19.8" customHeight="1" x14ac:dyDescent="0.2">
      <c r="A158" s="15"/>
      <c r="B158" s="88" t="s">
        <v>61</v>
      </c>
      <c r="C158" s="88"/>
      <c r="D158" s="88"/>
      <c r="E158" s="16">
        <f>E157+E156+E155+70+154+208</f>
        <v>712</v>
      </c>
      <c r="F158" s="10">
        <f>F157+F156+F155+F154+F153+F152</f>
        <v>23</v>
      </c>
      <c r="G158" s="10">
        <f t="shared" ref="G158" si="38">G157+G156+G155+G154+G153+G152</f>
        <v>22</v>
      </c>
      <c r="H158" s="10">
        <f t="shared" ref="H158" si="39">H157+H156+H155+H154+H153+H152</f>
        <v>82</v>
      </c>
      <c r="I158" s="10">
        <f t="shared" ref="I158" si="40">I157+I156+I155+I154+I153+I152</f>
        <v>702</v>
      </c>
      <c r="J158" s="10"/>
      <c r="K158" s="10">
        <v>78.02</v>
      </c>
      <c r="L158" s="14"/>
      <c r="M158" s="88" t="s">
        <v>61</v>
      </c>
      <c r="N158" s="88"/>
      <c r="O158" s="88"/>
      <c r="P158" s="16">
        <f>P157+P156+P155+90+154+260</f>
        <v>804</v>
      </c>
      <c r="Q158" s="10">
        <f>Q157+Q156+Q155+Q154+Q153+Q152</f>
        <v>25</v>
      </c>
      <c r="R158" s="10">
        <f t="shared" ref="R158" si="41">R157+R156+R155+R154+R153+R152</f>
        <v>23</v>
      </c>
      <c r="S158" s="10">
        <f t="shared" ref="S158" si="42">S157+S156+S155+S154+S153+S152</f>
        <v>92</v>
      </c>
      <c r="T158" s="10">
        <f t="shared" ref="T158" si="43">T157+T156+T155+T154+T153+T152</f>
        <v>763</v>
      </c>
      <c r="U158" s="10"/>
      <c r="V158" s="44">
        <v>88.1</v>
      </c>
    </row>
    <row r="159" spans="1:22" s="7" customFormat="1" ht="19.8" customHeight="1" x14ac:dyDescent="0.2">
      <c r="A159" s="46"/>
      <c r="B159" s="88" t="s">
        <v>66</v>
      </c>
      <c r="C159" s="88"/>
      <c r="D159" s="88"/>
      <c r="E159" s="16">
        <f>E158+E150</f>
        <v>1216</v>
      </c>
      <c r="F159" s="16">
        <f t="shared" ref="F159" si="44">F158+F150</f>
        <v>43</v>
      </c>
      <c r="G159" s="16">
        <f t="shared" ref="G159" si="45">G158+G150</f>
        <v>40</v>
      </c>
      <c r="H159" s="16">
        <f t="shared" ref="H159" si="46">H158+H150</f>
        <v>180</v>
      </c>
      <c r="I159" s="16">
        <f t="shared" ref="I159" si="47">I158+I150</f>
        <v>1395</v>
      </c>
      <c r="J159" s="10"/>
      <c r="K159" s="44">
        <v>147.59</v>
      </c>
      <c r="L159" s="45"/>
      <c r="M159" s="88" t="s">
        <v>66</v>
      </c>
      <c r="N159" s="88"/>
      <c r="O159" s="88"/>
      <c r="P159" s="16">
        <f>P158+P150</f>
        <v>1354</v>
      </c>
      <c r="Q159" s="16">
        <f t="shared" ref="Q159" si="48">Q158+Q150</f>
        <v>47</v>
      </c>
      <c r="R159" s="16">
        <f t="shared" ref="R159" si="49">R158+R150</f>
        <v>44</v>
      </c>
      <c r="S159" s="16">
        <f t="shared" ref="S159" si="50">S158+S150</f>
        <v>200</v>
      </c>
      <c r="T159" s="16">
        <f t="shared" ref="T159" si="51">T158+T150</f>
        <v>1498</v>
      </c>
      <c r="U159" s="16"/>
      <c r="V159" s="10">
        <v>164.46</v>
      </c>
    </row>
    <row r="160" spans="1:22" s="1" customFormat="1" ht="10.95" customHeight="1" x14ac:dyDescent="0.2">
      <c r="A160" s="50"/>
      <c r="B160" s="50"/>
      <c r="C160" s="51"/>
      <c r="D160" s="51"/>
      <c r="E160" s="52"/>
      <c r="F160" s="53"/>
      <c r="G160" s="53"/>
      <c r="H160" s="53"/>
      <c r="I160" s="53"/>
      <c r="J160" s="53"/>
      <c r="K160" s="53"/>
      <c r="L160" s="17"/>
      <c r="M160" s="50"/>
      <c r="N160" s="50"/>
      <c r="O160" s="50"/>
      <c r="P160" s="52"/>
      <c r="Q160" s="53"/>
      <c r="R160" s="53"/>
      <c r="S160" s="53"/>
      <c r="T160" s="53"/>
      <c r="U160" s="53"/>
      <c r="V160" s="53"/>
    </row>
    <row r="161" spans="1:22" s="1" customFormat="1" ht="10.95" customHeight="1" x14ac:dyDescent="0.2">
      <c r="A161" s="50"/>
      <c r="B161" s="51"/>
      <c r="C161" s="51"/>
      <c r="D161" s="52"/>
      <c r="E161" s="53"/>
      <c r="F161" s="53"/>
      <c r="G161" s="53"/>
      <c r="H161" s="53"/>
      <c r="I161" s="53"/>
      <c r="J161" s="53"/>
      <c r="K161" s="17"/>
      <c r="L161" s="50"/>
      <c r="M161" s="50"/>
      <c r="N161" s="50"/>
      <c r="O161" s="52"/>
      <c r="P161" s="53"/>
      <c r="Q161" s="53"/>
      <c r="R161" s="53"/>
      <c r="S161" s="53"/>
      <c r="T161" s="53"/>
      <c r="U161" s="53"/>
      <c r="V161" s="54"/>
    </row>
    <row r="162" spans="1:22" s="1" customFormat="1" ht="10.95" customHeight="1" x14ac:dyDescent="0.25">
      <c r="A162" s="22"/>
      <c r="B162" s="18"/>
      <c r="C162" s="18"/>
      <c r="D162" s="19"/>
      <c r="E162" s="17"/>
      <c r="F162" s="17"/>
      <c r="G162" s="17"/>
      <c r="H162" s="22"/>
      <c r="I162" s="17"/>
      <c r="J162" s="17"/>
      <c r="K162" s="20"/>
      <c r="L162" s="22"/>
      <c r="M162" s="17"/>
      <c r="N162" s="17"/>
      <c r="O162" s="19"/>
      <c r="P162" s="17"/>
      <c r="Q162" s="17"/>
      <c r="R162" s="17"/>
      <c r="S162" s="22"/>
      <c r="T162" s="17"/>
      <c r="U162" s="17"/>
      <c r="V162" s="54"/>
    </row>
    <row r="163" spans="1:22" ht="10.95" customHeight="1" x14ac:dyDescent="0.25">
      <c r="A163" s="124"/>
      <c r="B163" s="124"/>
      <c r="C163" s="124"/>
      <c r="D163" s="19"/>
      <c r="E163" s="17"/>
      <c r="F163" s="17"/>
      <c r="G163" s="17"/>
      <c r="H163" s="23"/>
      <c r="I163" s="23"/>
      <c r="J163" s="17"/>
      <c r="K163" s="20"/>
      <c r="L163" s="124"/>
      <c r="M163" s="124"/>
      <c r="N163" s="124"/>
      <c r="O163" s="19"/>
      <c r="P163" s="17"/>
      <c r="Q163" s="17"/>
      <c r="R163" s="17"/>
      <c r="S163" s="23"/>
      <c r="T163" s="23"/>
      <c r="U163" s="17"/>
    </row>
    <row r="164" spans="1:22" ht="13.05" customHeight="1" x14ac:dyDescent="0.25">
      <c r="A164" s="143"/>
      <c r="B164" s="143"/>
      <c r="C164" s="18"/>
      <c r="D164" s="19"/>
      <c r="E164" s="17"/>
      <c r="F164" s="17"/>
      <c r="G164" s="108"/>
      <c r="H164" s="108"/>
      <c r="I164" s="108"/>
      <c r="J164" s="108"/>
      <c r="K164" s="20"/>
      <c r="L164" s="143"/>
      <c r="M164" s="143"/>
      <c r="N164" s="17"/>
      <c r="O164" s="19"/>
      <c r="P164" s="17"/>
      <c r="Q164" s="17"/>
      <c r="R164" s="108"/>
      <c r="S164" s="108"/>
      <c r="T164" s="108"/>
      <c r="U164" s="108"/>
    </row>
    <row r="165" spans="1:22" ht="13.05" customHeight="1" x14ac:dyDescent="0.25">
      <c r="A165" s="124"/>
      <c r="B165" s="124"/>
      <c r="C165" s="124"/>
      <c r="D165" s="19"/>
      <c r="E165" s="17"/>
      <c r="F165" s="17"/>
      <c r="G165" s="17"/>
      <c r="H165" s="22"/>
      <c r="I165" s="17"/>
      <c r="J165" s="17"/>
      <c r="K165" s="20"/>
      <c r="L165" s="124"/>
      <c r="M165" s="124"/>
      <c r="N165" s="124"/>
      <c r="O165" s="19"/>
      <c r="P165" s="17"/>
      <c r="Q165" s="17"/>
      <c r="R165" s="17"/>
      <c r="S165" s="22"/>
      <c r="T165" s="17"/>
      <c r="U165" s="17"/>
    </row>
    <row r="166" spans="1:22" s="9" customFormat="1" ht="30.6" customHeight="1" x14ac:dyDescent="0.2">
      <c r="A166" s="118" t="s">
        <v>319</v>
      </c>
      <c r="B166" s="118"/>
      <c r="C166" s="118"/>
      <c r="D166" s="118"/>
      <c r="E166" s="118"/>
      <c r="F166" s="118"/>
      <c r="G166" s="118"/>
      <c r="H166" s="118"/>
      <c r="I166" s="118"/>
      <c r="J166" s="118"/>
      <c r="K166" s="118"/>
      <c r="L166" s="118"/>
      <c r="M166" s="118"/>
      <c r="N166" s="118"/>
      <c r="O166" s="118"/>
      <c r="P166" s="118"/>
      <c r="Q166" s="118"/>
      <c r="R166" s="118"/>
      <c r="S166" s="118"/>
      <c r="T166" s="118"/>
      <c r="U166" s="118"/>
      <c r="V166" s="21"/>
    </row>
    <row r="167" spans="1:22" ht="10.95" customHeight="1" x14ac:dyDescent="0.2">
      <c r="A167" s="96" t="s">
        <v>300</v>
      </c>
      <c r="B167" s="96"/>
      <c r="C167" s="26"/>
      <c r="D167" s="25" t="s">
        <v>0</v>
      </c>
      <c r="E167" s="17" t="s">
        <v>72</v>
      </c>
      <c r="F167" s="17"/>
      <c r="G167" s="98" t="s">
        <v>1</v>
      </c>
      <c r="H167" s="98"/>
      <c r="I167" s="17" t="s">
        <v>287</v>
      </c>
      <c r="J167" s="17"/>
      <c r="K167" s="20"/>
      <c r="L167" s="121" t="s">
        <v>285</v>
      </c>
      <c r="M167" s="121"/>
      <c r="N167" s="27"/>
      <c r="O167" s="25" t="s">
        <v>0</v>
      </c>
      <c r="P167" s="17" t="s">
        <v>72</v>
      </c>
      <c r="Q167" s="17"/>
      <c r="R167" s="98" t="s">
        <v>1</v>
      </c>
      <c r="S167" s="98"/>
      <c r="T167" s="17" t="s">
        <v>287</v>
      </c>
      <c r="U167" s="17"/>
    </row>
    <row r="168" spans="1:22" ht="36" customHeight="1" x14ac:dyDescent="0.2">
      <c r="A168" s="96"/>
      <c r="B168" s="96"/>
      <c r="C168" s="26"/>
      <c r="D168" s="25" t="s">
        <v>2</v>
      </c>
      <c r="E168" s="19">
        <v>2</v>
      </c>
      <c r="F168" s="99" t="s">
        <v>283</v>
      </c>
      <c r="G168" s="99"/>
      <c r="H168" s="99"/>
      <c r="I168" s="99"/>
      <c r="J168" s="99"/>
      <c r="K168" s="20"/>
      <c r="L168" s="121"/>
      <c r="M168" s="121"/>
      <c r="N168" s="27"/>
      <c r="O168" s="25" t="s">
        <v>2</v>
      </c>
      <c r="P168" s="19">
        <v>2</v>
      </c>
      <c r="Q168" s="99" t="s">
        <v>284</v>
      </c>
      <c r="R168" s="99"/>
      <c r="S168" s="99"/>
      <c r="T168" s="99"/>
      <c r="U168" s="99"/>
    </row>
    <row r="169" spans="1:22" s="1" customFormat="1" ht="19.95" customHeight="1" x14ac:dyDescent="0.2">
      <c r="A169" s="110" t="s">
        <v>4</v>
      </c>
      <c r="B169" s="112" t="s">
        <v>5</v>
      </c>
      <c r="C169" s="113"/>
      <c r="D169" s="100" t="s">
        <v>6</v>
      </c>
      <c r="E169" s="105" t="s">
        <v>7</v>
      </c>
      <c r="F169" s="105"/>
      <c r="G169" s="105"/>
      <c r="H169" s="100" t="s">
        <v>8</v>
      </c>
      <c r="I169" s="100" t="s">
        <v>9</v>
      </c>
      <c r="J169" s="100" t="s">
        <v>293</v>
      </c>
      <c r="K169" s="17"/>
      <c r="L169" s="110" t="s">
        <v>4</v>
      </c>
      <c r="M169" s="115" t="s">
        <v>5</v>
      </c>
      <c r="N169" s="116"/>
      <c r="O169" s="100" t="s">
        <v>6</v>
      </c>
      <c r="P169" s="105" t="s">
        <v>7</v>
      </c>
      <c r="Q169" s="105"/>
      <c r="R169" s="105"/>
      <c r="S169" s="100" t="s">
        <v>8</v>
      </c>
      <c r="T169" s="100" t="s">
        <v>9</v>
      </c>
      <c r="U169" s="100" t="s">
        <v>293</v>
      </c>
      <c r="V169" s="54"/>
    </row>
    <row r="170" spans="1:22" s="1" customFormat="1" ht="22.05" customHeight="1" x14ac:dyDescent="0.2">
      <c r="A170" s="111"/>
      <c r="B170" s="114"/>
      <c r="C170" s="104"/>
      <c r="D170" s="101"/>
      <c r="E170" s="34" t="s">
        <v>10</v>
      </c>
      <c r="F170" s="34" t="s">
        <v>11</v>
      </c>
      <c r="G170" s="34" t="s">
        <v>12</v>
      </c>
      <c r="H170" s="101"/>
      <c r="I170" s="101"/>
      <c r="J170" s="101"/>
      <c r="K170" s="17"/>
      <c r="L170" s="111"/>
      <c r="M170" s="117"/>
      <c r="N170" s="107"/>
      <c r="O170" s="101"/>
      <c r="P170" s="34" t="s">
        <v>10</v>
      </c>
      <c r="Q170" s="34" t="s">
        <v>11</v>
      </c>
      <c r="R170" s="34" t="s">
        <v>12</v>
      </c>
      <c r="S170" s="101"/>
      <c r="T170" s="101"/>
      <c r="U170" s="101"/>
      <c r="V170" s="54"/>
    </row>
    <row r="171" spans="1:22" ht="10.95" customHeight="1" x14ac:dyDescent="0.2">
      <c r="A171" s="84" t="s">
        <v>13</v>
      </c>
      <c r="B171" s="146"/>
      <c r="C171" s="146"/>
      <c r="D171" s="63"/>
      <c r="E171" s="64"/>
      <c r="F171" s="64"/>
      <c r="G171" s="64"/>
      <c r="H171" s="64"/>
      <c r="I171" s="65"/>
      <c r="J171" s="65"/>
      <c r="K171" s="20"/>
      <c r="L171" s="84" t="s">
        <v>13</v>
      </c>
      <c r="M171" s="147"/>
      <c r="N171" s="147"/>
      <c r="O171" s="63"/>
      <c r="P171" s="64"/>
      <c r="Q171" s="64"/>
      <c r="R171" s="64"/>
      <c r="S171" s="64"/>
      <c r="T171" s="65"/>
      <c r="U171" s="65"/>
    </row>
    <row r="172" spans="1:22" s="4" customFormat="1" ht="19.8" customHeight="1" x14ac:dyDescent="0.25">
      <c r="A172" s="66"/>
      <c r="B172" s="109" t="s">
        <v>292</v>
      </c>
      <c r="C172" s="109"/>
      <c r="D172" s="74" t="s">
        <v>14</v>
      </c>
      <c r="E172" s="68">
        <v>6.1</v>
      </c>
      <c r="F172" s="68">
        <v>5.78</v>
      </c>
      <c r="G172" s="68">
        <v>55.9</v>
      </c>
      <c r="H172" s="68">
        <v>276</v>
      </c>
      <c r="I172" s="68">
        <v>69.010000000000005</v>
      </c>
      <c r="J172" s="68"/>
      <c r="K172" s="67"/>
      <c r="L172" s="66"/>
      <c r="M172" s="140" t="s">
        <v>292</v>
      </c>
      <c r="N172" s="140"/>
      <c r="O172" s="74" t="s">
        <v>136</v>
      </c>
      <c r="P172" s="68" t="s">
        <v>88</v>
      </c>
      <c r="Q172" s="68" t="s">
        <v>88</v>
      </c>
      <c r="R172" s="68" t="s">
        <v>151</v>
      </c>
      <c r="S172" s="68" t="s">
        <v>152</v>
      </c>
      <c r="T172" s="68" t="s">
        <v>153</v>
      </c>
      <c r="U172" s="68"/>
      <c r="V172" s="69"/>
    </row>
    <row r="173" spans="1:22" s="4" customFormat="1" ht="19.8" customHeight="1" x14ac:dyDescent="0.25">
      <c r="A173" s="66"/>
      <c r="B173" s="109" t="s">
        <v>265</v>
      </c>
      <c r="C173" s="109"/>
      <c r="D173" s="74" t="s">
        <v>99</v>
      </c>
      <c r="E173" s="68" t="s">
        <v>91</v>
      </c>
      <c r="F173" s="68" t="s">
        <v>31</v>
      </c>
      <c r="G173" s="68">
        <v>12.6</v>
      </c>
      <c r="H173" s="68">
        <v>84.5</v>
      </c>
      <c r="I173" s="68" t="s">
        <v>154</v>
      </c>
      <c r="J173" s="68"/>
      <c r="K173" s="67"/>
      <c r="L173" s="66"/>
      <c r="M173" s="140" t="s">
        <v>265</v>
      </c>
      <c r="N173" s="140"/>
      <c r="O173" s="74" t="s">
        <v>99</v>
      </c>
      <c r="P173" s="68" t="s">
        <v>91</v>
      </c>
      <c r="Q173" s="68" t="s">
        <v>31</v>
      </c>
      <c r="R173" s="68">
        <v>12.6</v>
      </c>
      <c r="S173" s="68">
        <v>84.5</v>
      </c>
      <c r="T173" s="68" t="s">
        <v>154</v>
      </c>
      <c r="U173" s="68"/>
      <c r="V173" s="69"/>
    </row>
    <row r="174" spans="1:22" s="4" customFormat="1" ht="25.8" customHeight="1" x14ac:dyDescent="0.25">
      <c r="A174" s="66"/>
      <c r="B174" s="89" t="s">
        <v>246</v>
      </c>
      <c r="C174" s="89"/>
      <c r="D174" s="13" t="s">
        <v>80</v>
      </c>
      <c r="E174" s="10" t="s">
        <v>3</v>
      </c>
      <c r="F174" s="10"/>
      <c r="G174" s="10" t="s">
        <v>81</v>
      </c>
      <c r="H174" s="10" t="s">
        <v>82</v>
      </c>
      <c r="I174" s="10" t="s">
        <v>83</v>
      </c>
      <c r="J174" s="10"/>
      <c r="K174" s="14"/>
      <c r="L174" s="12"/>
      <c r="M174" s="90" t="s">
        <v>246</v>
      </c>
      <c r="N174" s="90"/>
      <c r="O174" s="13" t="s">
        <v>80</v>
      </c>
      <c r="P174" s="10" t="s">
        <v>3</v>
      </c>
      <c r="Q174" s="10"/>
      <c r="R174" s="10" t="s">
        <v>81</v>
      </c>
      <c r="S174" s="10" t="s">
        <v>82</v>
      </c>
      <c r="T174" s="10" t="s">
        <v>83</v>
      </c>
      <c r="U174" s="10"/>
      <c r="V174" s="69"/>
    </row>
    <row r="175" spans="1:22" s="4" customFormat="1" ht="19.8" customHeight="1" x14ac:dyDescent="0.25">
      <c r="A175" s="66"/>
      <c r="B175" s="109" t="s">
        <v>242</v>
      </c>
      <c r="C175" s="109"/>
      <c r="D175" s="74" t="s">
        <v>34</v>
      </c>
      <c r="E175" s="68" t="s">
        <v>16</v>
      </c>
      <c r="F175" s="68" t="s">
        <v>3</v>
      </c>
      <c r="G175" s="68" t="s">
        <v>58</v>
      </c>
      <c r="H175" s="68" t="s">
        <v>59</v>
      </c>
      <c r="I175" s="68" t="s">
        <v>60</v>
      </c>
      <c r="J175" s="68"/>
      <c r="K175" s="67"/>
      <c r="L175" s="66"/>
      <c r="M175" s="90" t="s">
        <v>242</v>
      </c>
      <c r="N175" s="90"/>
      <c r="O175" s="13" t="s">
        <v>20</v>
      </c>
      <c r="P175" s="10" t="s">
        <v>16</v>
      </c>
      <c r="Q175" s="10" t="s">
        <v>3</v>
      </c>
      <c r="R175" s="10" t="s">
        <v>166</v>
      </c>
      <c r="S175" s="10" t="s">
        <v>168</v>
      </c>
      <c r="T175" s="10" t="s">
        <v>169</v>
      </c>
      <c r="U175" s="68"/>
      <c r="V175" s="69"/>
    </row>
    <row r="176" spans="1:22" s="4" customFormat="1" ht="19.8" customHeight="1" x14ac:dyDescent="0.25">
      <c r="A176" s="142" t="s">
        <v>37</v>
      </c>
      <c r="B176" s="142"/>
      <c r="C176" s="142"/>
      <c r="D176" s="75">
        <f>D175+210+100+154</f>
        <v>514</v>
      </c>
      <c r="E176" s="68">
        <f t="shared" ref="E176:G176" si="52">E175+E174+E173+E172</f>
        <v>16.100000000000001</v>
      </c>
      <c r="F176" s="68">
        <f t="shared" si="52"/>
        <v>9.7800000000000011</v>
      </c>
      <c r="G176" s="68">
        <f t="shared" si="52"/>
        <v>113.5</v>
      </c>
      <c r="H176" s="68">
        <f>H175+H174+H173+H172</f>
        <v>572.5</v>
      </c>
      <c r="I176" s="68"/>
      <c r="J176" s="10">
        <v>69.569999999999993</v>
      </c>
      <c r="K176" s="67"/>
      <c r="L176" s="142" t="s">
        <v>37</v>
      </c>
      <c r="M176" s="142"/>
      <c r="N176" s="142"/>
      <c r="O176" s="75">
        <f>O175+210+O173+184.5</f>
        <v>549.5</v>
      </c>
      <c r="P176" s="68">
        <f t="shared" ref="P176:R176" si="53">P175+P174+P173+P172</f>
        <v>17</v>
      </c>
      <c r="Q176" s="68">
        <f t="shared" si="53"/>
        <v>11</v>
      </c>
      <c r="R176" s="68">
        <f t="shared" si="53"/>
        <v>127.6</v>
      </c>
      <c r="S176" s="68">
        <f>S175+S174+S173+S172</f>
        <v>663.5</v>
      </c>
      <c r="T176" s="68"/>
      <c r="U176" s="68">
        <v>76.36</v>
      </c>
      <c r="V176" s="69"/>
    </row>
    <row r="177" spans="1:22" s="4" customFormat="1" ht="19.8" customHeight="1" x14ac:dyDescent="0.25">
      <c r="A177" s="70" t="s">
        <v>42</v>
      </c>
      <c r="B177" s="144"/>
      <c r="C177" s="144"/>
      <c r="D177" s="76"/>
      <c r="E177" s="77"/>
      <c r="F177" s="77"/>
      <c r="G177" s="77"/>
      <c r="H177" s="77"/>
      <c r="I177" s="71"/>
      <c r="J177" s="71"/>
      <c r="K177" s="67"/>
      <c r="L177" s="70" t="s">
        <v>42</v>
      </c>
      <c r="M177" s="145"/>
      <c r="N177" s="145"/>
      <c r="O177" s="76"/>
      <c r="P177" s="77"/>
      <c r="Q177" s="77"/>
      <c r="R177" s="77"/>
      <c r="S177" s="77"/>
      <c r="T177" s="71"/>
      <c r="U177" s="71"/>
      <c r="V177" s="69"/>
    </row>
    <row r="178" spans="1:22" s="4" customFormat="1" ht="19.8" customHeight="1" x14ac:dyDescent="0.25">
      <c r="A178" s="66"/>
      <c r="B178" s="109" t="s">
        <v>267</v>
      </c>
      <c r="C178" s="109"/>
      <c r="D178" s="74" t="s">
        <v>24</v>
      </c>
      <c r="E178" s="68"/>
      <c r="F178" s="68"/>
      <c r="G178" s="68" t="s">
        <v>3</v>
      </c>
      <c r="H178" s="68" t="s">
        <v>16</v>
      </c>
      <c r="I178" s="68" t="s">
        <v>155</v>
      </c>
      <c r="J178" s="68"/>
      <c r="K178" s="67"/>
      <c r="L178" s="66"/>
      <c r="M178" s="140" t="s">
        <v>267</v>
      </c>
      <c r="N178" s="140"/>
      <c r="O178" s="74" t="s">
        <v>49</v>
      </c>
      <c r="P178" s="68"/>
      <c r="Q178" s="68"/>
      <c r="R178" s="68" t="s">
        <v>3</v>
      </c>
      <c r="S178" s="68" t="s">
        <v>91</v>
      </c>
      <c r="T178" s="68" t="s">
        <v>155</v>
      </c>
      <c r="U178" s="68"/>
      <c r="V178" s="69"/>
    </row>
    <row r="179" spans="1:22" s="4" customFormat="1" ht="19.8" customHeight="1" x14ac:dyDescent="0.25">
      <c r="A179" s="66"/>
      <c r="B179" s="109" t="s">
        <v>268</v>
      </c>
      <c r="C179" s="109"/>
      <c r="D179" s="74" t="s">
        <v>43</v>
      </c>
      <c r="E179" s="68" t="s">
        <v>16</v>
      </c>
      <c r="F179" s="68" t="s">
        <v>44</v>
      </c>
      <c r="G179" s="68" t="s">
        <v>114</v>
      </c>
      <c r="H179" s="68" t="s">
        <v>156</v>
      </c>
      <c r="I179" s="68" t="s">
        <v>157</v>
      </c>
      <c r="J179" s="68"/>
      <c r="K179" s="67"/>
      <c r="L179" s="66"/>
      <c r="M179" s="140" t="s">
        <v>268</v>
      </c>
      <c r="N179" s="140"/>
      <c r="O179" s="74" t="s">
        <v>130</v>
      </c>
      <c r="P179" s="68" t="s">
        <v>91</v>
      </c>
      <c r="Q179" s="68" t="s">
        <v>29</v>
      </c>
      <c r="R179" s="68" t="s">
        <v>143</v>
      </c>
      <c r="S179" s="68" t="s">
        <v>123</v>
      </c>
      <c r="T179" s="68" t="s">
        <v>222</v>
      </c>
      <c r="U179" s="68"/>
      <c r="V179" s="69"/>
    </row>
    <row r="180" spans="1:22" s="4" customFormat="1" ht="19.8" customHeight="1" x14ac:dyDescent="0.25">
      <c r="A180" s="66"/>
      <c r="B180" s="109" t="s">
        <v>269</v>
      </c>
      <c r="C180" s="109"/>
      <c r="D180" s="74" t="s">
        <v>14</v>
      </c>
      <c r="E180" s="68" t="s">
        <v>16</v>
      </c>
      <c r="F180" s="68" t="s">
        <v>16</v>
      </c>
      <c r="G180" s="68" t="s">
        <v>56</v>
      </c>
      <c r="H180" s="68" t="s">
        <v>158</v>
      </c>
      <c r="I180" s="68" t="s">
        <v>159</v>
      </c>
      <c r="J180" s="68"/>
      <c r="K180" s="67"/>
      <c r="L180" s="66"/>
      <c r="M180" s="140" t="s">
        <v>269</v>
      </c>
      <c r="N180" s="140"/>
      <c r="O180" s="74" t="s">
        <v>14</v>
      </c>
      <c r="P180" s="68" t="s">
        <v>16</v>
      </c>
      <c r="Q180" s="68" t="s">
        <v>16</v>
      </c>
      <c r="R180" s="68" t="s">
        <v>56</v>
      </c>
      <c r="S180" s="68" t="s">
        <v>158</v>
      </c>
      <c r="T180" s="68" t="s">
        <v>159</v>
      </c>
      <c r="U180" s="68"/>
      <c r="V180" s="69"/>
    </row>
    <row r="181" spans="1:22" s="4" customFormat="1" ht="19.8" customHeight="1" x14ac:dyDescent="0.25">
      <c r="A181" s="66"/>
      <c r="B181" s="109" t="s">
        <v>270</v>
      </c>
      <c r="C181" s="109"/>
      <c r="D181" s="74" t="s">
        <v>51</v>
      </c>
      <c r="E181" s="68" t="s">
        <v>88</v>
      </c>
      <c r="F181" s="68" t="s">
        <v>73</v>
      </c>
      <c r="G181" s="68" t="s">
        <v>16</v>
      </c>
      <c r="H181" s="68" t="s">
        <v>59</v>
      </c>
      <c r="I181" s="68" t="s">
        <v>160</v>
      </c>
      <c r="J181" s="68"/>
      <c r="K181" s="67"/>
      <c r="L181" s="66"/>
      <c r="M181" s="140" t="s">
        <v>281</v>
      </c>
      <c r="N181" s="140"/>
      <c r="O181" s="74" t="s">
        <v>51</v>
      </c>
      <c r="P181" s="68" t="s">
        <v>88</v>
      </c>
      <c r="Q181" s="68" t="s">
        <v>73</v>
      </c>
      <c r="R181" s="68" t="s">
        <v>16</v>
      </c>
      <c r="S181" s="68" t="s">
        <v>59</v>
      </c>
      <c r="T181" s="68" t="s">
        <v>160</v>
      </c>
      <c r="U181" s="68"/>
      <c r="V181" s="69"/>
    </row>
    <row r="182" spans="1:22" s="4" customFormat="1" ht="19.8" customHeight="1" x14ac:dyDescent="0.25">
      <c r="A182" s="66"/>
      <c r="B182" s="109" t="s">
        <v>250</v>
      </c>
      <c r="C182" s="109"/>
      <c r="D182" s="74" t="s">
        <v>28</v>
      </c>
      <c r="E182" s="68"/>
      <c r="F182" s="68"/>
      <c r="G182" s="68" t="s">
        <v>29</v>
      </c>
      <c r="H182" s="68" t="s">
        <v>30</v>
      </c>
      <c r="I182" s="68" t="s">
        <v>32</v>
      </c>
      <c r="J182" s="68"/>
      <c r="K182" s="67"/>
      <c r="L182" s="66"/>
      <c r="M182" s="140" t="s">
        <v>250</v>
      </c>
      <c r="N182" s="140"/>
      <c r="O182" s="74" t="s">
        <v>28</v>
      </c>
      <c r="P182" s="68"/>
      <c r="Q182" s="68"/>
      <c r="R182" s="68" t="s">
        <v>29</v>
      </c>
      <c r="S182" s="68" t="s">
        <v>30</v>
      </c>
      <c r="T182" s="68" t="s">
        <v>32</v>
      </c>
      <c r="U182" s="68"/>
      <c r="V182" s="69"/>
    </row>
    <row r="183" spans="1:22" s="4" customFormat="1" ht="19.8" customHeight="1" x14ac:dyDescent="0.25">
      <c r="A183" s="66"/>
      <c r="B183" s="109" t="s">
        <v>242</v>
      </c>
      <c r="C183" s="109"/>
      <c r="D183" s="74" t="s">
        <v>34</v>
      </c>
      <c r="E183" s="68" t="s">
        <v>16</v>
      </c>
      <c r="F183" s="68" t="s">
        <v>3</v>
      </c>
      <c r="G183" s="68" t="s">
        <v>58</v>
      </c>
      <c r="H183" s="68" t="s">
        <v>59</v>
      </c>
      <c r="I183" s="68" t="s">
        <v>60</v>
      </c>
      <c r="J183" s="68"/>
      <c r="K183" s="67"/>
      <c r="L183" s="66"/>
      <c r="M183" s="140" t="s">
        <v>242</v>
      </c>
      <c r="N183" s="140"/>
      <c r="O183" s="74" t="s">
        <v>76</v>
      </c>
      <c r="P183" s="68" t="s">
        <v>15</v>
      </c>
      <c r="Q183" s="68" t="s">
        <v>3</v>
      </c>
      <c r="R183" s="68" t="s">
        <v>189</v>
      </c>
      <c r="S183" s="68" t="s">
        <v>190</v>
      </c>
      <c r="T183" s="68" t="s">
        <v>191</v>
      </c>
      <c r="U183" s="68"/>
      <c r="V183" s="69"/>
    </row>
    <row r="184" spans="1:22" s="4" customFormat="1" ht="19.8" customHeight="1" x14ac:dyDescent="0.25">
      <c r="A184" s="142" t="s">
        <v>61</v>
      </c>
      <c r="B184" s="142"/>
      <c r="C184" s="142"/>
      <c r="D184" s="75">
        <f>D183+207+70+154+208+D178</f>
        <v>719</v>
      </c>
      <c r="E184" s="68" t="s">
        <v>98</v>
      </c>
      <c r="F184" s="68" t="s">
        <v>26</v>
      </c>
      <c r="G184" s="68" t="s">
        <v>161</v>
      </c>
      <c r="H184" s="68" t="s">
        <v>162</v>
      </c>
      <c r="I184" s="68"/>
      <c r="J184" s="10">
        <v>78.02</v>
      </c>
      <c r="K184" s="67"/>
      <c r="L184" s="142" t="s">
        <v>61</v>
      </c>
      <c r="M184" s="142"/>
      <c r="N184" s="142"/>
      <c r="O184" s="75">
        <f>O183+207+70+154+260+O178</f>
        <v>801</v>
      </c>
      <c r="P184" s="68" t="s">
        <v>26</v>
      </c>
      <c r="Q184" s="68" t="s">
        <v>58</v>
      </c>
      <c r="R184" s="68" t="s">
        <v>172</v>
      </c>
      <c r="S184" s="68" t="s">
        <v>223</v>
      </c>
      <c r="T184" s="68"/>
      <c r="U184" s="44">
        <v>88.1</v>
      </c>
      <c r="V184" s="69"/>
    </row>
    <row r="185" spans="1:22" s="5" customFormat="1" ht="19.8" customHeight="1" x14ac:dyDescent="0.25">
      <c r="A185" s="142" t="s">
        <v>66</v>
      </c>
      <c r="B185" s="142"/>
      <c r="C185" s="142"/>
      <c r="D185" s="75">
        <f>D184+D176</f>
        <v>1233</v>
      </c>
      <c r="E185" s="68">
        <f t="shared" ref="E185:G185" si="54">E184+E176</f>
        <v>35.1</v>
      </c>
      <c r="F185" s="68">
        <f t="shared" si="54"/>
        <v>31.78</v>
      </c>
      <c r="G185" s="68">
        <f t="shared" si="54"/>
        <v>205.5</v>
      </c>
      <c r="H185" s="68">
        <f>H184+H176</f>
        <v>1170.5</v>
      </c>
      <c r="I185" s="68"/>
      <c r="J185" s="44">
        <v>147.59</v>
      </c>
      <c r="K185" s="72"/>
      <c r="L185" s="142" t="s">
        <v>66</v>
      </c>
      <c r="M185" s="142"/>
      <c r="N185" s="142"/>
      <c r="O185" s="75">
        <f>O184+O176</f>
        <v>1350.5</v>
      </c>
      <c r="P185" s="68" t="s">
        <v>224</v>
      </c>
      <c r="Q185" s="68" t="s">
        <v>122</v>
      </c>
      <c r="R185" s="68" t="s">
        <v>191</v>
      </c>
      <c r="S185" s="68" t="s">
        <v>225</v>
      </c>
      <c r="T185" s="68"/>
      <c r="U185" s="10">
        <v>164.46</v>
      </c>
      <c r="V185" s="73"/>
    </row>
    <row r="186" spans="1:22" s="1" customFormat="1" ht="10.95" customHeight="1" x14ac:dyDescent="0.2">
      <c r="A186" s="50"/>
      <c r="B186" s="51"/>
      <c r="C186" s="51"/>
      <c r="D186" s="52"/>
      <c r="E186" s="53"/>
      <c r="F186" s="53"/>
      <c r="G186" s="53"/>
      <c r="H186" s="53"/>
      <c r="I186" s="53"/>
      <c r="J186" s="53"/>
      <c r="K186" s="17"/>
      <c r="L186" s="50"/>
      <c r="M186" s="50"/>
      <c r="N186" s="50"/>
      <c r="O186" s="52"/>
      <c r="P186" s="53"/>
      <c r="Q186" s="53"/>
      <c r="R186" s="53"/>
      <c r="S186" s="53"/>
      <c r="T186" s="53"/>
      <c r="U186" s="53"/>
      <c r="V186" s="54"/>
    </row>
    <row r="187" spans="1:22" s="1" customFormat="1" ht="10.95" customHeight="1" x14ac:dyDescent="0.2">
      <c r="A187" s="50"/>
      <c r="B187" s="51"/>
      <c r="C187" s="51"/>
      <c r="D187" s="52"/>
      <c r="E187" s="53"/>
      <c r="F187" s="53"/>
      <c r="G187" s="53"/>
      <c r="H187" s="53"/>
      <c r="I187" s="53"/>
      <c r="J187" s="53"/>
      <c r="K187" s="17"/>
      <c r="L187" s="50"/>
      <c r="M187" s="50"/>
      <c r="N187" s="50"/>
      <c r="O187" s="52"/>
      <c r="P187" s="53"/>
      <c r="Q187" s="53"/>
      <c r="R187" s="53"/>
      <c r="S187" s="53"/>
      <c r="T187" s="53"/>
      <c r="U187" s="53"/>
      <c r="V187" s="54"/>
    </row>
    <row r="188" spans="1:22" s="1" customFormat="1" ht="10.95" customHeight="1" x14ac:dyDescent="0.25">
      <c r="A188" s="22"/>
      <c r="B188" s="18"/>
      <c r="C188" s="18"/>
      <c r="D188" s="19"/>
      <c r="E188" s="17"/>
      <c r="F188" s="17"/>
      <c r="G188" s="17"/>
      <c r="H188" s="22"/>
      <c r="I188" s="17"/>
      <c r="J188" s="17"/>
      <c r="K188" s="20"/>
      <c r="L188" s="22"/>
      <c r="M188" s="17"/>
      <c r="N188" s="17"/>
      <c r="O188" s="19"/>
      <c r="P188" s="17"/>
      <c r="Q188" s="17"/>
      <c r="R188" s="17"/>
      <c r="S188" s="22"/>
      <c r="T188" s="17"/>
      <c r="U188" s="17"/>
      <c r="V188" s="54"/>
    </row>
    <row r="189" spans="1:22" ht="10.95" customHeight="1" x14ac:dyDescent="0.25">
      <c r="A189" s="124"/>
      <c r="B189" s="124"/>
      <c r="C189" s="124"/>
      <c r="D189" s="19"/>
      <c r="E189" s="17"/>
      <c r="F189" s="17"/>
      <c r="G189" s="17"/>
      <c r="H189" s="23"/>
      <c r="I189" s="23"/>
      <c r="J189" s="17"/>
      <c r="K189" s="20"/>
      <c r="L189" s="124"/>
      <c r="M189" s="124"/>
      <c r="N189" s="124"/>
      <c r="O189" s="19"/>
      <c r="P189" s="17"/>
      <c r="Q189" s="17"/>
      <c r="R189" s="17"/>
      <c r="S189" s="23"/>
      <c r="T189" s="23"/>
      <c r="U189" s="17"/>
    </row>
    <row r="190" spans="1:22" ht="13.05" customHeight="1" x14ac:dyDescent="0.25">
      <c r="A190" s="143"/>
      <c r="B190" s="143"/>
      <c r="C190" s="18"/>
      <c r="D190" s="19"/>
      <c r="E190" s="17"/>
      <c r="F190" s="17"/>
      <c r="G190" s="108"/>
      <c r="H190" s="108"/>
      <c r="I190" s="108"/>
      <c r="J190" s="108"/>
      <c r="K190" s="20"/>
      <c r="L190" s="143"/>
      <c r="M190" s="143"/>
      <c r="N190" s="17"/>
      <c r="O190" s="19"/>
      <c r="P190" s="17"/>
      <c r="Q190" s="17"/>
      <c r="R190" s="108"/>
      <c r="S190" s="108"/>
      <c r="T190" s="108"/>
      <c r="U190" s="108"/>
    </row>
    <row r="191" spans="1:22" ht="13.05" customHeight="1" x14ac:dyDescent="0.25">
      <c r="A191" s="124"/>
      <c r="B191" s="124"/>
      <c r="C191" s="124"/>
      <c r="D191" s="19"/>
      <c r="E191" s="17"/>
      <c r="F191" s="17"/>
      <c r="G191" s="17"/>
      <c r="H191" s="22"/>
      <c r="I191" s="17"/>
      <c r="J191" s="17"/>
      <c r="K191" s="20"/>
      <c r="L191" s="124"/>
      <c r="M191" s="124"/>
      <c r="N191" s="124"/>
      <c r="O191" s="19"/>
      <c r="P191" s="17"/>
      <c r="Q191" s="17"/>
      <c r="R191" s="17"/>
      <c r="S191" s="22"/>
      <c r="T191" s="17"/>
      <c r="U191" s="17"/>
    </row>
    <row r="192" spans="1:22" ht="30.6" customHeight="1" x14ac:dyDescent="0.2">
      <c r="A192" s="118" t="s">
        <v>320</v>
      </c>
      <c r="B192" s="118"/>
      <c r="C192" s="118"/>
      <c r="D192" s="118"/>
      <c r="E192" s="118"/>
      <c r="F192" s="118"/>
      <c r="G192" s="118"/>
      <c r="H192" s="118"/>
      <c r="I192" s="118"/>
      <c r="J192" s="118"/>
      <c r="K192" s="118"/>
      <c r="L192" s="118"/>
      <c r="M192" s="118"/>
      <c r="N192" s="118"/>
      <c r="O192" s="118"/>
      <c r="P192" s="118"/>
      <c r="Q192" s="118"/>
      <c r="R192" s="118"/>
      <c r="S192" s="118"/>
      <c r="T192" s="118"/>
      <c r="U192" s="118"/>
    </row>
    <row r="193" spans="1:22" ht="10.95" customHeight="1" x14ac:dyDescent="0.2">
      <c r="A193" s="96" t="s">
        <v>294</v>
      </c>
      <c r="B193" s="96"/>
      <c r="C193" s="51"/>
      <c r="D193" s="25" t="s">
        <v>0</v>
      </c>
      <c r="E193" s="17" t="s">
        <v>289</v>
      </c>
      <c r="F193" s="17"/>
      <c r="G193" s="86" t="s">
        <v>1</v>
      </c>
      <c r="H193" s="86"/>
      <c r="I193" s="17" t="s">
        <v>287</v>
      </c>
      <c r="J193" s="17"/>
      <c r="K193" s="20"/>
      <c r="L193" s="168" t="s">
        <v>285</v>
      </c>
      <c r="M193" s="168"/>
      <c r="N193" s="27"/>
      <c r="O193" s="25" t="s">
        <v>0</v>
      </c>
      <c r="P193" s="17" t="s">
        <v>289</v>
      </c>
      <c r="Q193" s="17"/>
      <c r="R193" s="86" t="s">
        <v>1</v>
      </c>
      <c r="S193" s="86"/>
      <c r="T193" s="17" t="s">
        <v>287</v>
      </c>
      <c r="U193" s="17"/>
    </row>
    <row r="194" spans="1:22" ht="30" customHeight="1" x14ac:dyDescent="0.2">
      <c r="A194" s="167"/>
      <c r="B194" s="167"/>
      <c r="C194" s="51"/>
      <c r="D194" s="25" t="s">
        <v>2</v>
      </c>
      <c r="E194" s="83">
        <v>5</v>
      </c>
      <c r="F194" s="87" t="s">
        <v>283</v>
      </c>
      <c r="G194" s="87"/>
      <c r="H194" s="87"/>
      <c r="I194" s="87"/>
      <c r="J194" s="87"/>
      <c r="K194" s="20"/>
      <c r="L194" s="169"/>
      <c r="M194" s="169"/>
      <c r="N194" s="27"/>
      <c r="O194" s="25" t="s">
        <v>2</v>
      </c>
      <c r="P194" s="83">
        <v>2</v>
      </c>
      <c r="Q194" s="87" t="s">
        <v>284</v>
      </c>
      <c r="R194" s="87"/>
      <c r="S194" s="87"/>
      <c r="T194" s="87"/>
      <c r="U194" s="87"/>
    </row>
    <row r="195" spans="1:22" s="2" customFormat="1" ht="19.95" customHeight="1" x14ac:dyDescent="0.2">
      <c r="A195" s="110" t="s">
        <v>4</v>
      </c>
      <c r="B195" s="112" t="s">
        <v>5</v>
      </c>
      <c r="C195" s="113"/>
      <c r="D195" s="100" t="s">
        <v>6</v>
      </c>
      <c r="E195" s="105" t="s">
        <v>7</v>
      </c>
      <c r="F195" s="105"/>
      <c r="G195" s="105"/>
      <c r="H195" s="100" t="s">
        <v>8</v>
      </c>
      <c r="I195" s="100" t="s">
        <v>9</v>
      </c>
      <c r="J195" s="100" t="s">
        <v>293</v>
      </c>
      <c r="K195" s="31"/>
      <c r="L195" s="110" t="s">
        <v>4</v>
      </c>
      <c r="M195" s="115" t="s">
        <v>5</v>
      </c>
      <c r="N195" s="116"/>
      <c r="O195" s="100" t="s">
        <v>6</v>
      </c>
      <c r="P195" s="105" t="s">
        <v>7</v>
      </c>
      <c r="Q195" s="105"/>
      <c r="R195" s="105"/>
      <c r="S195" s="100" t="s">
        <v>8</v>
      </c>
      <c r="T195" s="100" t="s">
        <v>9</v>
      </c>
      <c r="U195" s="100" t="s">
        <v>293</v>
      </c>
      <c r="V195" s="32"/>
    </row>
    <row r="196" spans="1:22" s="2" customFormat="1" ht="22.05" customHeight="1" x14ac:dyDescent="0.2">
      <c r="A196" s="111"/>
      <c r="B196" s="114"/>
      <c r="C196" s="104"/>
      <c r="D196" s="101"/>
      <c r="E196" s="34" t="s">
        <v>10</v>
      </c>
      <c r="F196" s="34" t="s">
        <v>11</v>
      </c>
      <c r="G196" s="34" t="s">
        <v>12</v>
      </c>
      <c r="H196" s="101"/>
      <c r="I196" s="101"/>
      <c r="J196" s="101"/>
      <c r="K196" s="31"/>
      <c r="L196" s="111"/>
      <c r="M196" s="117"/>
      <c r="N196" s="107"/>
      <c r="O196" s="101"/>
      <c r="P196" s="34" t="s">
        <v>10</v>
      </c>
      <c r="Q196" s="34" t="s">
        <v>11</v>
      </c>
      <c r="R196" s="34" t="s">
        <v>12</v>
      </c>
      <c r="S196" s="101"/>
      <c r="T196" s="101"/>
      <c r="U196" s="101"/>
      <c r="V196" s="32"/>
    </row>
    <row r="197" spans="1:22" s="6" customFormat="1" ht="19.8" customHeight="1" x14ac:dyDescent="0.2">
      <c r="A197" s="85" t="s">
        <v>13</v>
      </c>
      <c r="B197" s="94"/>
      <c r="C197" s="94"/>
      <c r="D197" s="41"/>
      <c r="E197" s="42"/>
      <c r="F197" s="42"/>
      <c r="G197" s="42"/>
      <c r="H197" s="42"/>
      <c r="I197" s="43"/>
      <c r="J197" s="43"/>
      <c r="K197" s="14"/>
      <c r="L197" s="85" t="s">
        <v>13</v>
      </c>
      <c r="M197" s="95"/>
      <c r="N197" s="95"/>
      <c r="O197" s="41"/>
      <c r="P197" s="42"/>
      <c r="Q197" s="42"/>
      <c r="R197" s="42"/>
      <c r="S197" s="42"/>
      <c r="T197" s="43"/>
      <c r="U197" s="43"/>
      <c r="V197" s="15"/>
    </row>
    <row r="198" spans="1:22" s="6" customFormat="1" ht="23.4" customHeight="1" x14ac:dyDescent="0.2">
      <c r="A198" s="12"/>
      <c r="B198" s="89" t="s">
        <v>302</v>
      </c>
      <c r="C198" s="89"/>
      <c r="D198" s="13" t="s">
        <v>127</v>
      </c>
      <c r="E198" s="10">
        <v>0.74</v>
      </c>
      <c r="F198" s="10">
        <v>6.05</v>
      </c>
      <c r="G198" s="10">
        <v>3.95</v>
      </c>
      <c r="H198" s="10">
        <v>73.39</v>
      </c>
      <c r="I198" s="10">
        <v>23.02</v>
      </c>
      <c r="J198" s="10"/>
      <c r="K198" s="14"/>
      <c r="L198" s="12"/>
      <c r="M198" s="89" t="s">
        <v>302</v>
      </c>
      <c r="N198" s="89"/>
      <c r="O198" s="13" t="s">
        <v>127</v>
      </c>
      <c r="P198" s="10">
        <v>0.74</v>
      </c>
      <c r="Q198" s="10">
        <v>6.05</v>
      </c>
      <c r="R198" s="10">
        <v>3.95</v>
      </c>
      <c r="S198" s="10">
        <v>73.39</v>
      </c>
      <c r="T198" s="10">
        <v>23.02</v>
      </c>
      <c r="U198" s="10"/>
      <c r="V198" s="15"/>
    </row>
    <row r="199" spans="1:22" s="6" customFormat="1" ht="19.8" customHeight="1" x14ac:dyDescent="0.2">
      <c r="A199" s="12"/>
      <c r="B199" s="89" t="s">
        <v>271</v>
      </c>
      <c r="C199" s="89"/>
      <c r="D199" s="13" t="s">
        <v>106</v>
      </c>
      <c r="E199" s="10" t="s">
        <v>55</v>
      </c>
      <c r="F199" s="10" t="s">
        <v>98</v>
      </c>
      <c r="G199" s="10" t="s">
        <v>24</v>
      </c>
      <c r="H199" s="10" t="s">
        <v>163</v>
      </c>
      <c r="I199" s="10" t="s">
        <v>164</v>
      </c>
      <c r="J199" s="10"/>
      <c r="K199" s="14"/>
      <c r="L199" s="12"/>
      <c r="M199" s="90" t="s">
        <v>271</v>
      </c>
      <c r="N199" s="90"/>
      <c r="O199" s="13" t="s">
        <v>111</v>
      </c>
      <c r="P199" s="10" t="s">
        <v>107</v>
      </c>
      <c r="Q199" s="10" t="s">
        <v>81</v>
      </c>
      <c r="R199" s="10" t="s">
        <v>65</v>
      </c>
      <c r="S199" s="10" t="s">
        <v>226</v>
      </c>
      <c r="T199" s="10" t="s">
        <v>227</v>
      </c>
      <c r="U199" s="10"/>
      <c r="V199" s="15"/>
    </row>
    <row r="200" spans="1:22" s="6" customFormat="1" ht="19.8" customHeight="1" x14ac:dyDescent="0.2">
      <c r="A200" s="12"/>
      <c r="B200" s="89" t="s">
        <v>307</v>
      </c>
      <c r="C200" s="89"/>
      <c r="D200" s="13">
        <v>30</v>
      </c>
      <c r="E200" s="10">
        <v>1.54</v>
      </c>
      <c r="F200" s="10">
        <v>4.04</v>
      </c>
      <c r="G200" s="10">
        <v>16.440000000000001</v>
      </c>
      <c r="H200" s="10">
        <v>108.24</v>
      </c>
      <c r="I200" s="10">
        <v>132</v>
      </c>
      <c r="J200" s="10"/>
      <c r="K200" s="14"/>
      <c r="L200" s="12"/>
      <c r="M200" s="89" t="s">
        <v>303</v>
      </c>
      <c r="N200" s="89"/>
      <c r="O200" s="13">
        <v>30</v>
      </c>
      <c r="P200" s="10">
        <v>1.54</v>
      </c>
      <c r="Q200" s="10">
        <v>4.04</v>
      </c>
      <c r="R200" s="10">
        <v>16.440000000000001</v>
      </c>
      <c r="S200" s="10">
        <v>108.24</v>
      </c>
      <c r="T200" s="10">
        <v>132</v>
      </c>
      <c r="U200" s="10"/>
      <c r="V200" s="15"/>
    </row>
    <row r="201" spans="1:22" s="6" customFormat="1" ht="36" customHeight="1" x14ac:dyDescent="0.2">
      <c r="A201" s="12"/>
      <c r="B201" s="89" t="s">
        <v>312</v>
      </c>
      <c r="C201" s="89"/>
      <c r="D201" s="13" t="s">
        <v>43</v>
      </c>
      <c r="E201" s="10"/>
      <c r="F201" s="10"/>
      <c r="G201" s="10">
        <v>19</v>
      </c>
      <c r="H201" s="10">
        <v>80</v>
      </c>
      <c r="I201" s="10" t="s">
        <v>57</v>
      </c>
      <c r="J201" s="10"/>
      <c r="K201" s="14"/>
      <c r="L201" s="12"/>
      <c r="M201" s="89" t="s">
        <v>312</v>
      </c>
      <c r="N201" s="89"/>
      <c r="O201" s="13" t="s">
        <v>43</v>
      </c>
      <c r="P201" s="10"/>
      <c r="Q201" s="10"/>
      <c r="R201" s="10">
        <v>19</v>
      </c>
      <c r="S201" s="10">
        <v>80</v>
      </c>
      <c r="T201" s="10" t="s">
        <v>57</v>
      </c>
      <c r="U201" s="10"/>
      <c r="V201" s="15"/>
    </row>
    <row r="202" spans="1:22" s="6" customFormat="1" ht="19.8" customHeight="1" x14ac:dyDescent="0.2">
      <c r="A202" s="12"/>
      <c r="B202" s="90" t="s">
        <v>242</v>
      </c>
      <c r="C202" s="141"/>
      <c r="D202" s="13">
        <v>55</v>
      </c>
      <c r="E202" s="10">
        <v>4.34</v>
      </c>
      <c r="F202" s="10">
        <v>0.55000000000000004</v>
      </c>
      <c r="G202" s="10">
        <v>26.56</v>
      </c>
      <c r="H202" s="10">
        <v>135.30000000000001</v>
      </c>
      <c r="I202" s="68">
        <v>27.01</v>
      </c>
      <c r="J202" s="10"/>
      <c r="K202" s="14"/>
      <c r="L202" s="12"/>
      <c r="M202" s="90" t="s">
        <v>242</v>
      </c>
      <c r="N202" s="141"/>
      <c r="O202" s="13">
        <v>55</v>
      </c>
      <c r="P202" s="10">
        <v>4.34</v>
      </c>
      <c r="Q202" s="10">
        <v>0.55000000000000004</v>
      </c>
      <c r="R202" s="10">
        <v>26.56</v>
      </c>
      <c r="S202" s="10">
        <v>135.30000000000001</v>
      </c>
      <c r="T202" s="68">
        <v>27.01</v>
      </c>
      <c r="U202" s="10"/>
      <c r="V202" s="15"/>
    </row>
    <row r="203" spans="1:22" s="6" customFormat="1" ht="19.8" customHeight="1" x14ac:dyDescent="0.2">
      <c r="A203" s="88" t="s">
        <v>37</v>
      </c>
      <c r="B203" s="88"/>
      <c r="C203" s="88"/>
      <c r="D203" s="16">
        <f>D202+208+D200+D199+D198</f>
        <v>503</v>
      </c>
      <c r="E203" s="10">
        <f>E202+E201+E200+E199+E198</f>
        <v>17.619999999999997</v>
      </c>
      <c r="F203" s="10">
        <f t="shared" ref="F203" si="55">F202+F201+F200+F199+F198</f>
        <v>29.64</v>
      </c>
      <c r="G203" s="10">
        <f t="shared" ref="G203" si="56">G202+G201+G200+G199+G198</f>
        <v>95.95</v>
      </c>
      <c r="H203" s="10">
        <f t="shared" ref="H203" si="57">H202+H201+H200+H199+H198</f>
        <v>716.93</v>
      </c>
      <c r="I203" s="10"/>
      <c r="J203" s="10">
        <v>69.569999999999993</v>
      </c>
      <c r="K203" s="14"/>
      <c r="L203" s="88" t="s">
        <v>37</v>
      </c>
      <c r="M203" s="88"/>
      <c r="N203" s="88"/>
      <c r="O203" s="16">
        <f>O202+208+O200+O199+O198</f>
        <v>553</v>
      </c>
      <c r="P203" s="10">
        <f>P202+P201+P200+P199+P198</f>
        <v>19.619999999999997</v>
      </c>
      <c r="Q203" s="10">
        <f t="shared" ref="Q203:S203" si="58">Q202+Q201+Q200+Q199+Q198</f>
        <v>31.64</v>
      </c>
      <c r="R203" s="10">
        <f t="shared" si="58"/>
        <v>113.95</v>
      </c>
      <c r="S203" s="10">
        <f t="shared" si="58"/>
        <v>785.93</v>
      </c>
      <c r="T203" s="10"/>
      <c r="U203" s="10">
        <v>76.36</v>
      </c>
      <c r="V203" s="15"/>
    </row>
    <row r="204" spans="1:22" s="6" customFormat="1" ht="19.8" customHeight="1" x14ac:dyDescent="0.2">
      <c r="A204" s="40" t="s">
        <v>42</v>
      </c>
      <c r="B204" s="94"/>
      <c r="C204" s="94"/>
      <c r="D204" s="41"/>
      <c r="E204" s="42"/>
      <c r="F204" s="42"/>
      <c r="G204" s="42"/>
      <c r="H204" s="42"/>
      <c r="I204" s="43"/>
      <c r="J204" s="43"/>
      <c r="K204" s="14"/>
      <c r="L204" s="40" t="s">
        <v>42</v>
      </c>
      <c r="M204" s="95"/>
      <c r="N204" s="95"/>
      <c r="O204" s="41"/>
      <c r="P204" s="42"/>
      <c r="Q204" s="42"/>
      <c r="R204" s="42"/>
      <c r="S204" s="42"/>
      <c r="T204" s="43"/>
      <c r="U204" s="43"/>
      <c r="V204" s="15"/>
    </row>
    <row r="205" spans="1:22" s="6" customFormat="1" ht="25.8" customHeight="1" x14ac:dyDescent="0.2">
      <c r="A205" s="12"/>
      <c r="B205" s="90" t="s">
        <v>238</v>
      </c>
      <c r="C205" s="90"/>
      <c r="D205" s="13" t="s">
        <v>130</v>
      </c>
      <c r="E205" s="10" t="s">
        <v>91</v>
      </c>
      <c r="F205" s="10" t="s">
        <v>55</v>
      </c>
      <c r="G205" s="10" t="s">
        <v>29</v>
      </c>
      <c r="H205" s="10" t="s">
        <v>185</v>
      </c>
      <c r="I205" s="10" t="s">
        <v>186</v>
      </c>
      <c r="J205" s="10"/>
      <c r="K205" s="14"/>
      <c r="L205" s="12"/>
      <c r="M205" s="90" t="s">
        <v>238</v>
      </c>
      <c r="N205" s="90"/>
      <c r="O205" s="13" t="s">
        <v>130</v>
      </c>
      <c r="P205" s="10" t="s">
        <v>91</v>
      </c>
      <c r="Q205" s="10" t="s">
        <v>55</v>
      </c>
      <c r="R205" s="10" t="s">
        <v>29</v>
      </c>
      <c r="S205" s="10" t="s">
        <v>185</v>
      </c>
      <c r="T205" s="10" t="s">
        <v>186</v>
      </c>
      <c r="U205" s="10"/>
      <c r="V205" s="15"/>
    </row>
    <row r="206" spans="1:22" s="6" customFormat="1" ht="19.8" customHeight="1" x14ac:dyDescent="0.2">
      <c r="A206" s="12"/>
      <c r="B206" s="89" t="s">
        <v>233</v>
      </c>
      <c r="C206" s="89"/>
      <c r="D206" s="13" t="s">
        <v>14</v>
      </c>
      <c r="E206" s="10" t="s">
        <v>15</v>
      </c>
      <c r="F206" s="10" t="s">
        <v>16</v>
      </c>
      <c r="G206" s="10" t="s">
        <v>17</v>
      </c>
      <c r="H206" s="10" t="s">
        <v>18</v>
      </c>
      <c r="I206" s="10" t="s">
        <v>19</v>
      </c>
      <c r="J206" s="10"/>
      <c r="K206" s="14"/>
      <c r="L206" s="12"/>
      <c r="M206" s="90" t="s">
        <v>233</v>
      </c>
      <c r="N206" s="90"/>
      <c r="O206" s="13" t="s">
        <v>48</v>
      </c>
      <c r="P206" s="10" t="s">
        <v>88</v>
      </c>
      <c r="Q206" s="10" t="s">
        <v>16</v>
      </c>
      <c r="R206" s="10" t="s">
        <v>180</v>
      </c>
      <c r="S206" s="10" t="s">
        <v>181</v>
      </c>
      <c r="T206" s="10" t="s">
        <v>182</v>
      </c>
      <c r="U206" s="10"/>
      <c r="V206" s="15"/>
    </row>
    <row r="207" spans="1:22" s="6" customFormat="1" ht="19.8" customHeight="1" x14ac:dyDescent="0.25">
      <c r="A207" s="12"/>
      <c r="B207" s="109" t="s">
        <v>259</v>
      </c>
      <c r="C207" s="109"/>
      <c r="D207" s="13" t="s">
        <v>34</v>
      </c>
      <c r="E207" s="10" t="s">
        <v>15</v>
      </c>
      <c r="F207" s="10" t="s">
        <v>88</v>
      </c>
      <c r="G207" s="10" t="s">
        <v>25</v>
      </c>
      <c r="H207" s="10" t="s">
        <v>133</v>
      </c>
      <c r="I207" s="10" t="s">
        <v>134</v>
      </c>
      <c r="J207" s="10"/>
      <c r="K207" s="67"/>
      <c r="L207" s="66"/>
      <c r="M207" s="140" t="s">
        <v>259</v>
      </c>
      <c r="N207" s="140"/>
      <c r="O207" s="13" t="s">
        <v>145</v>
      </c>
      <c r="P207" s="10" t="s">
        <v>29</v>
      </c>
      <c r="Q207" s="10" t="s">
        <v>55</v>
      </c>
      <c r="R207" s="10" t="s">
        <v>16</v>
      </c>
      <c r="S207" s="10" t="s">
        <v>214</v>
      </c>
      <c r="T207" s="68" t="s">
        <v>215</v>
      </c>
      <c r="U207" s="68"/>
      <c r="V207" s="15"/>
    </row>
    <row r="208" spans="1:22" s="6" customFormat="1" ht="19.8" customHeight="1" x14ac:dyDescent="0.2">
      <c r="A208" s="12"/>
      <c r="B208" s="90" t="s">
        <v>272</v>
      </c>
      <c r="C208" s="141"/>
      <c r="D208" s="13" t="s">
        <v>111</v>
      </c>
      <c r="E208" s="10"/>
      <c r="F208" s="10"/>
      <c r="G208" s="10" t="s">
        <v>73</v>
      </c>
      <c r="H208" s="10" t="s">
        <v>67</v>
      </c>
      <c r="I208" s="10" t="s">
        <v>167</v>
      </c>
      <c r="J208" s="10"/>
      <c r="K208" s="14"/>
      <c r="L208" s="12"/>
      <c r="M208" s="90" t="s">
        <v>252</v>
      </c>
      <c r="N208" s="141"/>
      <c r="O208" s="13" t="s">
        <v>111</v>
      </c>
      <c r="P208" s="10"/>
      <c r="Q208" s="10"/>
      <c r="R208" s="10" t="s">
        <v>73</v>
      </c>
      <c r="S208" s="10" t="s">
        <v>49</v>
      </c>
      <c r="T208" s="10" t="s">
        <v>112</v>
      </c>
      <c r="U208" s="10"/>
      <c r="V208" s="15"/>
    </row>
    <row r="209" spans="1:22" s="6" customFormat="1" ht="19.8" customHeight="1" x14ac:dyDescent="0.2">
      <c r="A209" s="12"/>
      <c r="B209" s="90" t="s">
        <v>242</v>
      </c>
      <c r="C209" s="90"/>
      <c r="D209" s="13" t="s">
        <v>34</v>
      </c>
      <c r="E209" s="78" t="s">
        <v>16</v>
      </c>
      <c r="F209" s="78" t="s">
        <v>3</v>
      </c>
      <c r="G209" s="78" t="s">
        <v>58</v>
      </c>
      <c r="H209" s="78" t="s">
        <v>59</v>
      </c>
      <c r="I209" s="78" t="s">
        <v>60</v>
      </c>
      <c r="J209" s="10"/>
      <c r="K209" s="14"/>
      <c r="L209" s="12"/>
      <c r="M209" s="90" t="s">
        <v>242</v>
      </c>
      <c r="N209" s="90"/>
      <c r="O209" s="13" t="s">
        <v>76</v>
      </c>
      <c r="P209" s="10" t="s">
        <v>15</v>
      </c>
      <c r="Q209" s="10" t="s">
        <v>3</v>
      </c>
      <c r="R209" s="10" t="s">
        <v>189</v>
      </c>
      <c r="S209" s="10" t="s">
        <v>190</v>
      </c>
      <c r="T209" s="10" t="s">
        <v>191</v>
      </c>
      <c r="U209" s="10"/>
      <c r="V209" s="15"/>
    </row>
    <row r="210" spans="1:22" s="6" customFormat="1" ht="19.8" customHeight="1" x14ac:dyDescent="0.2">
      <c r="A210" s="12"/>
      <c r="B210" s="89"/>
      <c r="C210" s="89"/>
      <c r="D210" s="13"/>
      <c r="E210" s="10"/>
      <c r="F210" s="10"/>
      <c r="G210" s="10"/>
      <c r="H210" s="10"/>
      <c r="I210" s="10"/>
      <c r="J210" s="10"/>
      <c r="K210" s="14"/>
      <c r="L210" s="12"/>
      <c r="M210" s="90"/>
      <c r="N210" s="90"/>
      <c r="O210" s="13"/>
      <c r="P210" s="10"/>
      <c r="Q210" s="10"/>
      <c r="R210" s="10"/>
      <c r="S210" s="10"/>
      <c r="T210" s="10"/>
      <c r="U210" s="10"/>
      <c r="V210" s="15"/>
    </row>
    <row r="211" spans="1:22" s="6" customFormat="1" ht="19.8" customHeight="1" x14ac:dyDescent="0.2">
      <c r="A211" s="88" t="s">
        <v>61</v>
      </c>
      <c r="B211" s="88"/>
      <c r="C211" s="88"/>
      <c r="D211" s="16">
        <f>D209+D208+D207+154+260</f>
        <v>714</v>
      </c>
      <c r="E211" s="10" t="s">
        <v>39</v>
      </c>
      <c r="F211" s="10" t="s">
        <v>165</v>
      </c>
      <c r="G211" s="10" t="s">
        <v>170</v>
      </c>
      <c r="H211" s="10" t="s">
        <v>171</v>
      </c>
      <c r="I211" s="10"/>
      <c r="J211" s="10">
        <v>78.02</v>
      </c>
      <c r="K211" s="14"/>
      <c r="L211" s="88" t="s">
        <v>61</v>
      </c>
      <c r="M211" s="88"/>
      <c r="N211" s="88"/>
      <c r="O211" s="16">
        <f>O210+O209+O208+O207+185+260</f>
        <v>800</v>
      </c>
      <c r="P211" s="10" t="s">
        <v>58</v>
      </c>
      <c r="Q211" s="10" t="s">
        <v>84</v>
      </c>
      <c r="R211" s="10" t="s">
        <v>40</v>
      </c>
      <c r="S211" s="10" t="s">
        <v>228</v>
      </c>
      <c r="T211" s="10"/>
      <c r="U211" s="44">
        <v>88.1</v>
      </c>
      <c r="V211" s="15"/>
    </row>
    <row r="212" spans="1:22" s="7" customFormat="1" ht="19.8" customHeight="1" x14ac:dyDescent="0.2">
      <c r="A212" s="88" t="s">
        <v>66</v>
      </c>
      <c r="B212" s="88"/>
      <c r="C212" s="88"/>
      <c r="D212" s="16">
        <f>D211+D203</f>
        <v>1217</v>
      </c>
      <c r="E212" s="16">
        <f>E211+E203</f>
        <v>37.619999999999997</v>
      </c>
      <c r="F212" s="16">
        <f>F211+F203</f>
        <v>58.64</v>
      </c>
      <c r="G212" s="16">
        <f>G211+G203</f>
        <v>178.95</v>
      </c>
      <c r="H212" s="16">
        <f>H211+H203</f>
        <v>1349.9299999999998</v>
      </c>
      <c r="I212" s="10"/>
      <c r="J212" s="44">
        <v>147.59</v>
      </c>
      <c r="K212" s="45"/>
      <c r="L212" s="88" t="s">
        <v>66</v>
      </c>
      <c r="M212" s="88"/>
      <c r="N212" s="88"/>
      <c r="O212" s="16">
        <f>O211+O203</f>
        <v>1353</v>
      </c>
      <c r="P212" s="16">
        <f>P211+P203</f>
        <v>43.62</v>
      </c>
      <c r="Q212" s="16">
        <f>Q211+Q203</f>
        <v>63.64</v>
      </c>
      <c r="R212" s="16">
        <f>R211+R203</f>
        <v>212.95</v>
      </c>
      <c r="S212" s="16">
        <f>S211+S203</f>
        <v>1516.9299999999998</v>
      </c>
      <c r="T212" s="10"/>
      <c r="U212" s="10">
        <v>164.46</v>
      </c>
      <c r="V212" s="46"/>
    </row>
    <row r="213" spans="1:22" s="1" customFormat="1" ht="10.95" customHeight="1" x14ac:dyDescent="0.2">
      <c r="A213" s="50"/>
      <c r="B213" s="51"/>
      <c r="C213" s="51"/>
      <c r="D213" s="52"/>
      <c r="E213" s="53"/>
      <c r="F213" s="53"/>
      <c r="G213" s="53"/>
      <c r="H213" s="53"/>
      <c r="I213" s="53"/>
      <c r="J213" s="53"/>
      <c r="K213" s="17"/>
      <c r="L213" s="50"/>
      <c r="M213" s="50"/>
      <c r="N213" s="50"/>
      <c r="O213" s="52"/>
      <c r="P213" s="53"/>
      <c r="Q213" s="53"/>
      <c r="R213" s="53"/>
      <c r="S213" s="53"/>
      <c r="T213" s="53"/>
      <c r="U213" s="53"/>
      <c r="V213" s="54"/>
    </row>
    <row r="214" spans="1:22" s="1" customFormat="1" ht="10.95" customHeight="1" x14ac:dyDescent="0.2">
      <c r="A214" s="50"/>
      <c r="B214" s="51"/>
      <c r="C214" s="51"/>
      <c r="D214" s="52"/>
      <c r="E214" s="53"/>
      <c r="F214" s="53"/>
      <c r="G214" s="53"/>
      <c r="H214" s="53"/>
      <c r="I214" s="53"/>
      <c r="J214" s="53"/>
      <c r="K214" s="17"/>
      <c r="L214" s="50"/>
      <c r="M214" s="50"/>
      <c r="N214" s="50"/>
      <c r="O214" s="52"/>
      <c r="P214" s="53"/>
      <c r="Q214" s="53"/>
      <c r="R214" s="53"/>
      <c r="S214" s="53"/>
      <c r="T214" s="53"/>
      <c r="U214" s="53"/>
      <c r="V214" s="54"/>
    </row>
    <row r="215" spans="1:22" s="1" customFormat="1" ht="10.95" customHeight="1" x14ac:dyDescent="0.2"/>
    <row r="216" spans="1:22" ht="10.95" customHeight="1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</row>
    <row r="217" spans="1:22" ht="13.05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</row>
    <row r="218" spans="1:22" ht="13.05" customHeight="1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</row>
    <row r="219" spans="1:22" ht="36.6" customHeight="1" x14ac:dyDescent="0.2">
      <c r="A219" s="118" t="s">
        <v>321</v>
      </c>
      <c r="B219" s="118"/>
      <c r="C219" s="118"/>
      <c r="D219" s="118"/>
      <c r="E219" s="118"/>
      <c r="F219" s="118"/>
      <c r="G219" s="118"/>
      <c r="H219" s="118"/>
      <c r="I219" s="118"/>
      <c r="J219" s="118"/>
      <c r="K219" s="118"/>
      <c r="L219" s="118"/>
      <c r="M219" s="118"/>
      <c r="N219" s="118"/>
      <c r="O219" s="118"/>
      <c r="P219" s="118"/>
      <c r="Q219" s="118"/>
      <c r="R219" s="118"/>
      <c r="S219" s="118"/>
      <c r="T219" s="118"/>
      <c r="U219" s="118"/>
    </row>
    <row r="220" spans="1:22" ht="10.95" customHeight="1" x14ac:dyDescent="0.2">
      <c r="A220" s="119" t="s">
        <v>300</v>
      </c>
      <c r="B220" s="119"/>
      <c r="C220" s="26"/>
      <c r="D220" s="25" t="s">
        <v>0</v>
      </c>
      <c r="E220" s="17" t="s">
        <v>290</v>
      </c>
      <c r="F220" s="17"/>
      <c r="G220" s="98" t="s">
        <v>1</v>
      </c>
      <c r="H220" s="98"/>
      <c r="I220" s="17" t="s">
        <v>287</v>
      </c>
      <c r="J220" s="17"/>
      <c r="K220" s="20"/>
      <c r="L220" s="120" t="s">
        <v>285</v>
      </c>
      <c r="M220" s="120"/>
      <c r="N220" s="27"/>
      <c r="O220" s="25" t="s">
        <v>0</v>
      </c>
      <c r="P220" s="17" t="s">
        <v>290</v>
      </c>
      <c r="Q220" s="17"/>
      <c r="R220" s="98" t="s">
        <v>1</v>
      </c>
      <c r="S220" s="98"/>
      <c r="T220" s="17" t="s">
        <v>287</v>
      </c>
      <c r="U220" s="17"/>
    </row>
    <row r="221" spans="1:22" ht="32.4" customHeight="1" x14ac:dyDescent="0.2">
      <c r="A221" s="119"/>
      <c r="B221" s="119"/>
      <c r="C221" s="26"/>
      <c r="D221" s="25" t="s">
        <v>2</v>
      </c>
      <c r="E221" s="19">
        <v>2</v>
      </c>
      <c r="F221" s="99" t="s">
        <v>283</v>
      </c>
      <c r="G221" s="99"/>
      <c r="H221" s="99"/>
      <c r="I221" s="99"/>
      <c r="J221" s="99"/>
      <c r="K221" s="20"/>
      <c r="L221" s="120"/>
      <c r="M221" s="120"/>
      <c r="N221" s="27"/>
      <c r="O221" s="25" t="s">
        <v>2</v>
      </c>
      <c r="P221" s="19">
        <v>2</v>
      </c>
      <c r="Q221" s="99" t="s">
        <v>284</v>
      </c>
      <c r="R221" s="99"/>
      <c r="S221" s="99"/>
      <c r="T221" s="99"/>
      <c r="U221" s="99"/>
    </row>
    <row r="222" spans="1:22" s="1" customFormat="1" ht="19.95" customHeight="1" x14ac:dyDescent="0.2">
      <c r="A222" s="110" t="s">
        <v>4</v>
      </c>
      <c r="B222" s="130" t="s">
        <v>5</v>
      </c>
      <c r="C222" s="131"/>
      <c r="D222" s="126" t="s">
        <v>6</v>
      </c>
      <c r="E222" s="105" t="s">
        <v>7</v>
      </c>
      <c r="F222" s="105"/>
      <c r="G222" s="105"/>
      <c r="H222" s="100" t="s">
        <v>8</v>
      </c>
      <c r="I222" s="100" t="s">
        <v>9</v>
      </c>
      <c r="J222" s="100" t="s">
        <v>293</v>
      </c>
      <c r="K222" s="17"/>
      <c r="L222" s="110" t="s">
        <v>4</v>
      </c>
      <c r="M222" s="134" t="s">
        <v>5</v>
      </c>
      <c r="N222" s="135"/>
      <c r="O222" s="126" t="s">
        <v>6</v>
      </c>
      <c r="P222" s="105" t="s">
        <v>7</v>
      </c>
      <c r="Q222" s="105"/>
      <c r="R222" s="105"/>
      <c r="S222" s="100" t="s">
        <v>8</v>
      </c>
      <c r="T222" s="100" t="s">
        <v>9</v>
      </c>
      <c r="U222" s="100" t="s">
        <v>293</v>
      </c>
      <c r="V222" s="54"/>
    </row>
    <row r="223" spans="1:22" s="1" customFormat="1" ht="22.05" customHeight="1" x14ac:dyDescent="0.2">
      <c r="A223" s="111"/>
      <c r="B223" s="132"/>
      <c r="C223" s="133"/>
      <c r="D223" s="107"/>
      <c r="E223" s="34" t="s">
        <v>10</v>
      </c>
      <c r="F223" s="34" t="s">
        <v>11</v>
      </c>
      <c r="G223" s="34" t="s">
        <v>12</v>
      </c>
      <c r="H223" s="101"/>
      <c r="I223" s="101"/>
      <c r="J223" s="101"/>
      <c r="K223" s="17"/>
      <c r="L223" s="111"/>
      <c r="M223" s="136"/>
      <c r="N223" s="137"/>
      <c r="O223" s="107"/>
      <c r="P223" s="34" t="s">
        <v>10</v>
      </c>
      <c r="Q223" s="34" t="s">
        <v>11</v>
      </c>
      <c r="R223" s="34" t="s">
        <v>12</v>
      </c>
      <c r="S223" s="101"/>
      <c r="T223" s="101"/>
      <c r="U223" s="101"/>
      <c r="V223" s="54"/>
    </row>
    <row r="224" spans="1:22" s="6" customFormat="1" ht="19.8" customHeight="1" x14ac:dyDescent="0.2">
      <c r="A224" s="85" t="s">
        <v>13</v>
      </c>
      <c r="B224" s="138"/>
      <c r="C224" s="138"/>
      <c r="D224" s="41"/>
      <c r="E224" s="42"/>
      <c r="F224" s="42"/>
      <c r="G224" s="42"/>
      <c r="H224" s="42"/>
      <c r="I224" s="43"/>
      <c r="J224" s="43"/>
      <c r="K224" s="14"/>
      <c r="L224" s="85" t="s">
        <v>13</v>
      </c>
      <c r="M224" s="139"/>
      <c r="N224" s="139"/>
      <c r="O224" s="41"/>
      <c r="P224" s="42"/>
      <c r="Q224" s="42"/>
      <c r="R224" s="42"/>
      <c r="S224" s="42"/>
      <c r="T224" s="43"/>
      <c r="U224" s="43"/>
      <c r="V224" s="15"/>
    </row>
    <row r="225" spans="1:22" s="6" customFormat="1" ht="19.8" customHeight="1" x14ac:dyDescent="0.2">
      <c r="A225" s="12"/>
      <c r="B225" s="89" t="s">
        <v>308</v>
      </c>
      <c r="C225" s="89"/>
      <c r="D225" s="13">
        <v>40</v>
      </c>
      <c r="E225" s="10">
        <v>0.9</v>
      </c>
      <c r="F225" s="10">
        <v>2.0499999999999998</v>
      </c>
      <c r="G225" s="10">
        <v>3.06</v>
      </c>
      <c r="H225" s="10">
        <v>34.659999999999997</v>
      </c>
      <c r="I225" s="10"/>
      <c r="J225" s="10"/>
      <c r="K225" s="14"/>
      <c r="L225" s="12"/>
      <c r="M225" s="89" t="s">
        <v>308</v>
      </c>
      <c r="N225" s="89"/>
      <c r="O225" s="13">
        <v>60</v>
      </c>
      <c r="P225" s="10">
        <v>1.39</v>
      </c>
      <c r="Q225" s="10">
        <v>3.08</v>
      </c>
      <c r="R225" s="10">
        <v>4.5999999999999996</v>
      </c>
      <c r="S225" s="10">
        <v>52</v>
      </c>
      <c r="T225" s="10"/>
      <c r="U225" s="10"/>
      <c r="V225" s="15"/>
    </row>
    <row r="226" spans="1:22" s="6" customFormat="1" ht="19.8" customHeight="1" x14ac:dyDescent="0.2">
      <c r="A226" s="12"/>
      <c r="B226" s="89" t="s">
        <v>304</v>
      </c>
      <c r="C226" s="89"/>
      <c r="D226" s="13">
        <v>180</v>
      </c>
      <c r="E226" s="10">
        <v>15</v>
      </c>
      <c r="F226" s="10">
        <v>24</v>
      </c>
      <c r="G226" s="10">
        <v>23</v>
      </c>
      <c r="H226" s="10">
        <v>441</v>
      </c>
      <c r="I226" s="10">
        <v>219.01</v>
      </c>
      <c r="J226" s="10"/>
      <c r="K226" s="11"/>
      <c r="L226" s="12"/>
      <c r="M226" s="89" t="s">
        <v>304</v>
      </c>
      <c r="N226" s="89"/>
      <c r="O226" s="13">
        <v>200</v>
      </c>
      <c r="P226" s="10">
        <v>16</v>
      </c>
      <c r="Q226" s="10">
        <v>27</v>
      </c>
      <c r="R226" s="10">
        <v>26</v>
      </c>
      <c r="S226" s="10">
        <v>490</v>
      </c>
      <c r="T226" s="10">
        <v>219</v>
      </c>
      <c r="U226" s="10"/>
      <c r="V226" s="15"/>
    </row>
    <row r="227" spans="1:22" s="6" customFormat="1" ht="19.8" customHeight="1" x14ac:dyDescent="0.2">
      <c r="A227" s="12"/>
      <c r="B227" s="89" t="s">
        <v>245</v>
      </c>
      <c r="C227" s="89"/>
      <c r="D227" s="13" t="s">
        <v>24</v>
      </c>
      <c r="E227" s="10"/>
      <c r="F227" s="10" t="s">
        <v>3</v>
      </c>
      <c r="G227" s="10" t="s">
        <v>25</v>
      </c>
      <c r="H227" s="10" t="s">
        <v>26</v>
      </c>
      <c r="I227" s="10" t="s">
        <v>27</v>
      </c>
      <c r="J227" s="10"/>
      <c r="K227" s="11"/>
      <c r="L227" s="12"/>
      <c r="M227" s="89" t="s">
        <v>245</v>
      </c>
      <c r="N227" s="89"/>
      <c r="O227" s="13">
        <v>50</v>
      </c>
      <c r="P227" s="10">
        <v>1.17</v>
      </c>
      <c r="Q227" s="10">
        <v>3.3</v>
      </c>
      <c r="R227" s="10">
        <v>3.47</v>
      </c>
      <c r="S227" s="10">
        <v>33.67</v>
      </c>
      <c r="T227" s="10">
        <v>593.07000000000005</v>
      </c>
      <c r="U227" s="10"/>
      <c r="V227" s="15"/>
    </row>
    <row r="228" spans="1:22" s="6" customFormat="1" ht="24.6" customHeight="1" x14ac:dyDescent="0.2">
      <c r="A228" s="12"/>
      <c r="B228" s="89" t="s">
        <v>241</v>
      </c>
      <c r="C228" s="89"/>
      <c r="D228" s="13" t="s">
        <v>54</v>
      </c>
      <c r="E228" s="10"/>
      <c r="F228" s="10"/>
      <c r="G228" s="10" t="s">
        <v>55</v>
      </c>
      <c r="H228" s="10" t="s">
        <v>56</v>
      </c>
      <c r="I228" s="10" t="s">
        <v>57</v>
      </c>
      <c r="J228" s="10"/>
      <c r="K228" s="14"/>
      <c r="L228" s="12"/>
      <c r="M228" s="90" t="s">
        <v>241</v>
      </c>
      <c r="N228" s="90"/>
      <c r="O228" s="13" t="s">
        <v>54</v>
      </c>
      <c r="P228" s="10"/>
      <c r="Q228" s="10"/>
      <c r="R228" s="10" t="s">
        <v>55</v>
      </c>
      <c r="S228" s="10" t="s">
        <v>56</v>
      </c>
      <c r="T228" s="10" t="s">
        <v>57</v>
      </c>
      <c r="U228" s="10"/>
      <c r="V228" s="15"/>
    </row>
    <row r="229" spans="1:22" s="15" customFormat="1" ht="19.8" customHeight="1" x14ac:dyDescent="0.2">
      <c r="A229" s="12"/>
      <c r="B229" s="89" t="s">
        <v>242</v>
      </c>
      <c r="C229" s="89"/>
      <c r="D229" s="13" t="s">
        <v>34</v>
      </c>
      <c r="E229" s="10" t="s">
        <v>16</v>
      </c>
      <c r="F229" s="10" t="s">
        <v>3</v>
      </c>
      <c r="G229" s="10" t="s">
        <v>58</v>
      </c>
      <c r="H229" s="10" t="s">
        <v>59</v>
      </c>
      <c r="I229" s="10" t="s">
        <v>60</v>
      </c>
      <c r="J229" s="10"/>
      <c r="K229" s="14"/>
      <c r="L229" s="12"/>
      <c r="M229" s="89" t="s">
        <v>242</v>
      </c>
      <c r="N229" s="89"/>
      <c r="O229" s="13" t="s">
        <v>34</v>
      </c>
      <c r="P229" s="10" t="s">
        <v>16</v>
      </c>
      <c r="Q229" s="10" t="s">
        <v>3</v>
      </c>
      <c r="R229" s="10" t="s">
        <v>58</v>
      </c>
      <c r="S229" s="10" t="s">
        <v>59</v>
      </c>
      <c r="T229" s="10" t="s">
        <v>60</v>
      </c>
      <c r="U229" s="10"/>
    </row>
    <row r="230" spans="1:22" s="15" customFormat="1" ht="19.8" customHeight="1" x14ac:dyDescent="0.2">
      <c r="A230" s="88" t="s">
        <v>37</v>
      </c>
      <c r="B230" s="88"/>
      <c r="C230" s="88"/>
      <c r="D230" s="16">
        <f>D229+205+D227+D226+D225</f>
        <v>505</v>
      </c>
      <c r="E230" s="10">
        <f>E229+E228+E227+E226+E225</f>
        <v>19.899999999999999</v>
      </c>
      <c r="F230" s="10">
        <f t="shared" ref="F230" si="59">F229+F228+F227+F226+F225</f>
        <v>28.05</v>
      </c>
      <c r="G230" s="10">
        <f t="shared" ref="G230" si="60">G229+G228+G227+G226+G225</f>
        <v>63.06</v>
      </c>
      <c r="H230" s="10">
        <f t="shared" ref="H230" si="61">H229+H228+H227+H226+H225</f>
        <v>659.66</v>
      </c>
      <c r="I230" s="10"/>
      <c r="J230" s="10">
        <v>69.569999999999993</v>
      </c>
      <c r="K230" s="14"/>
      <c r="L230" s="88" t="s">
        <v>37</v>
      </c>
      <c r="M230" s="88"/>
      <c r="N230" s="88"/>
      <c r="O230" s="16">
        <f>O229+205+O227+O226+O225</f>
        <v>565</v>
      </c>
      <c r="P230" s="10">
        <f>P229+P228+P227+P226+P225</f>
        <v>22.560000000000002</v>
      </c>
      <c r="Q230" s="10">
        <f t="shared" ref="Q230" si="62">Q229+Q228+Q227+Q226+Q225</f>
        <v>34.380000000000003</v>
      </c>
      <c r="R230" s="10">
        <f t="shared" ref="R230" si="63">R229+R228+R227+R226+R225</f>
        <v>69.069999999999993</v>
      </c>
      <c r="S230" s="10">
        <f t="shared" ref="S230" si="64">S229+S228+S227+S226+S225</f>
        <v>737.67000000000007</v>
      </c>
      <c r="T230" s="10"/>
      <c r="U230" s="10">
        <v>76.36</v>
      </c>
    </row>
    <row r="231" spans="1:22" s="6" customFormat="1" ht="19.8" customHeight="1" x14ac:dyDescent="0.2">
      <c r="A231" s="40" t="s">
        <v>42</v>
      </c>
      <c r="B231" s="94"/>
      <c r="C231" s="94"/>
      <c r="D231" s="41"/>
      <c r="E231" s="42"/>
      <c r="F231" s="42"/>
      <c r="G231" s="42"/>
      <c r="H231" s="42"/>
      <c r="I231" s="43"/>
      <c r="J231" s="43"/>
      <c r="K231" s="14"/>
      <c r="L231" s="40" t="s">
        <v>42</v>
      </c>
      <c r="M231" s="95"/>
      <c r="N231" s="95"/>
      <c r="O231" s="41"/>
      <c r="P231" s="42"/>
      <c r="Q231" s="42"/>
      <c r="R231" s="42"/>
      <c r="S231" s="42"/>
      <c r="T231" s="43"/>
      <c r="U231" s="43"/>
      <c r="V231" s="15"/>
    </row>
    <row r="232" spans="1:22" s="6" customFormat="1" ht="25.2" customHeight="1" x14ac:dyDescent="0.2">
      <c r="A232" s="12"/>
      <c r="B232" s="89" t="s">
        <v>247</v>
      </c>
      <c r="C232" s="89"/>
      <c r="D232" s="13" t="s">
        <v>87</v>
      </c>
      <c r="E232" s="10" t="s">
        <v>15</v>
      </c>
      <c r="F232" s="10" t="s">
        <v>88</v>
      </c>
      <c r="G232" s="10" t="s">
        <v>24</v>
      </c>
      <c r="H232" s="10" t="s">
        <v>89</v>
      </c>
      <c r="I232" s="10" t="s">
        <v>90</v>
      </c>
      <c r="J232" s="10"/>
      <c r="K232" s="14"/>
      <c r="L232" s="12"/>
      <c r="M232" s="90" t="s">
        <v>247</v>
      </c>
      <c r="N232" s="90"/>
      <c r="O232" s="13" t="s">
        <v>200</v>
      </c>
      <c r="P232" s="10" t="s">
        <v>73</v>
      </c>
      <c r="Q232" s="10" t="s">
        <v>73</v>
      </c>
      <c r="R232" s="10" t="s">
        <v>101</v>
      </c>
      <c r="S232" s="10" t="s">
        <v>121</v>
      </c>
      <c r="T232" s="10" t="s">
        <v>201</v>
      </c>
      <c r="U232" s="10"/>
      <c r="V232" s="15"/>
    </row>
    <row r="233" spans="1:22" s="6" customFormat="1" ht="22.8" customHeight="1" x14ac:dyDescent="0.2">
      <c r="A233" s="12"/>
      <c r="B233" s="89" t="s">
        <v>243</v>
      </c>
      <c r="C233" s="89"/>
      <c r="D233" s="13" t="s">
        <v>14</v>
      </c>
      <c r="E233" s="10" t="s">
        <v>73</v>
      </c>
      <c r="F233" s="10" t="s">
        <v>15</v>
      </c>
      <c r="G233" s="10" t="s">
        <v>56</v>
      </c>
      <c r="H233" s="10" t="s">
        <v>74</v>
      </c>
      <c r="I233" s="10" t="s">
        <v>75</v>
      </c>
      <c r="J233" s="10"/>
      <c r="K233" s="14"/>
      <c r="L233" s="12"/>
      <c r="M233" s="90" t="s">
        <v>243</v>
      </c>
      <c r="N233" s="90"/>
      <c r="O233" s="13" t="s">
        <v>14</v>
      </c>
      <c r="P233" s="10" t="s">
        <v>73</v>
      </c>
      <c r="Q233" s="10" t="s">
        <v>15</v>
      </c>
      <c r="R233" s="10" t="s">
        <v>56</v>
      </c>
      <c r="S233" s="10" t="s">
        <v>74</v>
      </c>
      <c r="T233" s="10" t="s">
        <v>75</v>
      </c>
      <c r="U233" s="10"/>
      <c r="V233" s="15"/>
    </row>
    <row r="234" spans="1:22" s="6" customFormat="1" ht="19.8" customHeight="1" x14ac:dyDescent="0.2">
      <c r="A234" s="12"/>
      <c r="B234" s="89" t="s">
        <v>264</v>
      </c>
      <c r="C234" s="89"/>
      <c r="D234" s="13" t="s">
        <v>76</v>
      </c>
      <c r="E234" s="10" t="s">
        <v>77</v>
      </c>
      <c r="F234" s="10" t="s">
        <v>21</v>
      </c>
      <c r="G234" s="10"/>
      <c r="H234" s="10" t="s">
        <v>78</v>
      </c>
      <c r="I234" s="10" t="s">
        <v>79</v>
      </c>
      <c r="J234" s="10"/>
      <c r="K234" s="14"/>
      <c r="L234" s="12"/>
      <c r="M234" s="90" t="s">
        <v>264</v>
      </c>
      <c r="N234" s="90"/>
      <c r="O234" s="13" t="s">
        <v>76</v>
      </c>
      <c r="P234" s="10" t="s">
        <v>77</v>
      </c>
      <c r="Q234" s="10" t="s">
        <v>21</v>
      </c>
      <c r="R234" s="10"/>
      <c r="S234" s="10" t="s">
        <v>78</v>
      </c>
      <c r="T234" s="10" t="s">
        <v>79</v>
      </c>
      <c r="U234" s="10"/>
      <c r="V234" s="15"/>
    </row>
    <row r="235" spans="1:22" s="6" customFormat="1" ht="19.8" customHeight="1" x14ac:dyDescent="0.2">
      <c r="A235" s="12"/>
      <c r="B235" s="89" t="s">
        <v>245</v>
      </c>
      <c r="C235" s="89"/>
      <c r="D235" s="13" t="s">
        <v>24</v>
      </c>
      <c r="E235" s="10"/>
      <c r="F235" s="10" t="s">
        <v>3</v>
      </c>
      <c r="G235" s="10" t="s">
        <v>25</v>
      </c>
      <c r="H235" s="10" t="s">
        <v>26</v>
      </c>
      <c r="I235" s="10" t="s">
        <v>27</v>
      </c>
      <c r="J235" s="10"/>
      <c r="K235" s="14"/>
      <c r="L235" s="12"/>
      <c r="M235" s="90" t="s">
        <v>245</v>
      </c>
      <c r="N235" s="90"/>
      <c r="O235" s="13" t="s">
        <v>24</v>
      </c>
      <c r="P235" s="10"/>
      <c r="Q235" s="10" t="s">
        <v>3</v>
      </c>
      <c r="R235" s="10" t="s">
        <v>25</v>
      </c>
      <c r="S235" s="10" t="s">
        <v>26</v>
      </c>
      <c r="T235" s="10" t="s">
        <v>27</v>
      </c>
      <c r="U235" s="10"/>
      <c r="V235" s="15"/>
    </row>
    <row r="236" spans="1:22" s="6" customFormat="1" ht="19.8" customHeight="1" x14ac:dyDescent="0.2">
      <c r="A236" s="12"/>
      <c r="B236" s="89" t="s">
        <v>273</v>
      </c>
      <c r="C236" s="89"/>
      <c r="D236" s="13" t="s">
        <v>111</v>
      </c>
      <c r="E236" s="10"/>
      <c r="F236" s="10"/>
      <c r="G236" s="10" t="s">
        <v>29</v>
      </c>
      <c r="H236" s="10" t="s">
        <v>49</v>
      </c>
      <c r="I236" s="10" t="s">
        <v>135</v>
      </c>
      <c r="J236" s="10"/>
      <c r="K236" s="14"/>
      <c r="L236" s="12"/>
      <c r="M236" s="90" t="s">
        <v>260</v>
      </c>
      <c r="N236" s="90"/>
      <c r="O236" s="13" t="s">
        <v>111</v>
      </c>
      <c r="P236" s="10"/>
      <c r="Q236" s="10"/>
      <c r="R236" s="10" t="s">
        <v>29</v>
      </c>
      <c r="S236" s="10" t="s">
        <v>49</v>
      </c>
      <c r="T236" s="10" t="s">
        <v>135</v>
      </c>
      <c r="U236" s="10"/>
      <c r="V236" s="15"/>
    </row>
    <row r="237" spans="1:22" s="6" customFormat="1" ht="19.8" customHeight="1" x14ac:dyDescent="0.2">
      <c r="A237" s="12"/>
      <c r="B237" s="89" t="s">
        <v>242</v>
      </c>
      <c r="C237" s="89"/>
      <c r="D237" s="13" t="s">
        <v>34</v>
      </c>
      <c r="E237" s="10" t="s">
        <v>16</v>
      </c>
      <c r="F237" s="10" t="s">
        <v>3</v>
      </c>
      <c r="G237" s="10" t="s">
        <v>58</v>
      </c>
      <c r="H237" s="10" t="s">
        <v>59</v>
      </c>
      <c r="I237" s="10" t="s">
        <v>60</v>
      </c>
      <c r="J237" s="10"/>
      <c r="K237" s="14"/>
      <c r="L237" s="12"/>
      <c r="M237" s="90" t="s">
        <v>242</v>
      </c>
      <c r="N237" s="90"/>
      <c r="O237" s="13" t="s">
        <v>76</v>
      </c>
      <c r="P237" s="10" t="s">
        <v>15</v>
      </c>
      <c r="Q237" s="10" t="s">
        <v>3</v>
      </c>
      <c r="R237" s="10" t="s">
        <v>189</v>
      </c>
      <c r="S237" s="10" t="s">
        <v>190</v>
      </c>
      <c r="T237" s="10" t="s">
        <v>191</v>
      </c>
      <c r="U237" s="10"/>
      <c r="V237" s="15"/>
    </row>
    <row r="238" spans="1:22" s="6" customFormat="1" ht="19.8" customHeight="1" x14ac:dyDescent="0.2">
      <c r="A238" s="88" t="s">
        <v>61</v>
      </c>
      <c r="B238" s="88"/>
      <c r="C238" s="88"/>
      <c r="D238" s="16">
        <f>D237+D236+D235+D234+154+226</f>
        <v>730</v>
      </c>
      <c r="E238" s="10" t="s">
        <v>17</v>
      </c>
      <c r="F238" s="10" t="s">
        <v>24</v>
      </c>
      <c r="G238" s="10" t="s">
        <v>172</v>
      </c>
      <c r="H238" s="10" t="s">
        <v>173</v>
      </c>
      <c r="I238" s="10"/>
      <c r="J238" s="10">
        <v>78.02</v>
      </c>
      <c r="K238" s="14"/>
      <c r="L238" s="88" t="s">
        <v>61</v>
      </c>
      <c r="M238" s="88"/>
      <c r="N238" s="88"/>
      <c r="O238" s="16">
        <f>O237+O236+O235+O234+154+250+38</f>
        <v>812</v>
      </c>
      <c r="P238" s="10" t="s">
        <v>30</v>
      </c>
      <c r="Q238" s="10" t="s">
        <v>84</v>
      </c>
      <c r="R238" s="10" t="s">
        <v>229</v>
      </c>
      <c r="S238" s="10" t="s">
        <v>230</v>
      </c>
      <c r="T238" s="10"/>
      <c r="U238" s="44">
        <v>88.1</v>
      </c>
      <c r="V238" s="15"/>
    </row>
    <row r="239" spans="1:22" s="7" customFormat="1" ht="19.8" customHeight="1" x14ac:dyDescent="0.2">
      <c r="A239" s="88" t="s">
        <v>66</v>
      </c>
      <c r="B239" s="88"/>
      <c r="C239" s="88"/>
      <c r="D239" s="16">
        <f>D238+D230</f>
        <v>1235</v>
      </c>
      <c r="E239" s="16">
        <f t="shared" ref="E239" si="65">E238+E230</f>
        <v>56.9</v>
      </c>
      <c r="F239" s="16">
        <f t="shared" ref="F239" si="66">F238+F230</f>
        <v>58.05</v>
      </c>
      <c r="G239" s="16">
        <f t="shared" ref="G239" si="67">G238+G230</f>
        <v>168.06</v>
      </c>
      <c r="H239" s="16">
        <f t="shared" ref="H239" si="68">H238+H230</f>
        <v>1499.6599999999999</v>
      </c>
      <c r="I239" s="16"/>
      <c r="J239" s="44">
        <v>147.59</v>
      </c>
      <c r="K239" s="45"/>
      <c r="L239" s="88" t="s">
        <v>66</v>
      </c>
      <c r="M239" s="88"/>
      <c r="N239" s="88"/>
      <c r="O239" s="16">
        <f>O238+O230</f>
        <v>1377</v>
      </c>
      <c r="P239" s="16">
        <f t="shared" ref="P239" si="69">P238+P230</f>
        <v>64.56</v>
      </c>
      <c r="Q239" s="16">
        <f t="shared" ref="Q239" si="70">Q238+Q230</f>
        <v>66.38</v>
      </c>
      <c r="R239" s="16">
        <f t="shared" ref="R239" si="71">R238+R230</f>
        <v>195.07</v>
      </c>
      <c r="S239" s="16">
        <f t="shared" ref="S239" si="72">S238+S230</f>
        <v>1685.67</v>
      </c>
      <c r="T239" s="10"/>
      <c r="U239" s="10">
        <v>164.46</v>
      </c>
      <c r="V239" s="46"/>
    </row>
    <row r="240" spans="1:22" s="1" customFormat="1" ht="10.95" customHeight="1" x14ac:dyDescent="0.2">
      <c r="A240" s="50"/>
      <c r="B240" s="51"/>
      <c r="C240" s="51"/>
      <c r="D240" s="52"/>
      <c r="E240" s="53"/>
      <c r="F240" s="53"/>
      <c r="G240" s="53"/>
      <c r="H240" s="53"/>
      <c r="I240" s="53"/>
      <c r="J240" s="53"/>
      <c r="K240" s="17"/>
      <c r="L240" s="50"/>
      <c r="M240" s="50"/>
      <c r="N240" s="50"/>
      <c r="O240" s="52"/>
      <c r="P240" s="53"/>
      <c r="Q240" s="53"/>
      <c r="R240" s="53"/>
      <c r="S240" s="53"/>
      <c r="T240" s="53"/>
      <c r="U240" s="53"/>
      <c r="V240" s="54"/>
    </row>
    <row r="241" spans="1:22" s="1" customFormat="1" ht="10.95" customHeight="1" x14ac:dyDescent="0.2">
      <c r="A241" s="50"/>
      <c r="B241" s="51"/>
      <c r="C241" s="51"/>
      <c r="D241" s="52"/>
      <c r="E241" s="53"/>
      <c r="F241" s="53"/>
      <c r="G241" s="53"/>
      <c r="H241" s="53"/>
      <c r="I241" s="53"/>
      <c r="J241" s="53"/>
      <c r="K241" s="17"/>
      <c r="L241" s="50"/>
      <c r="M241" s="50"/>
      <c r="N241" s="50"/>
      <c r="O241" s="52"/>
      <c r="P241" s="53"/>
      <c r="Q241" s="53"/>
      <c r="R241" s="53"/>
      <c r="S241" s="53"/>
      <c r="T241" s="53"/>
      <c r="U241" s="53"/>
      <c r="V241" s="54"/>
    </row>
    <row r="242" spans="1:22" s="1" customFormat="1" ht="10.95" customHeight="1" x14ac:dyDescent="0.2"/>
    <row r="243" spans="1:22" ht="22.2" customHeight="1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</row>
    <row r="244" spans="1:22" ht="13.05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</row>
    <row r="245" spans="1:22" ht="29.4" customHeight="1" x14ac:dyDescent="0.25">
      <c r="A245" s="124"/>
      <c r="B245" s="124"/>
      <c r="C245" s="124"/>
      <c r="D245" s="19"/>
      <c r="E245" s="17"/>
      <c r="F245" s="17"/>
      <c r="G245" s="17"/>
      <c r="H245" s="22" t="s">
        <v>282</v>
      </c>
      <c r="I245" s="17"/>
      <c r="J245" s="17"/>
      <c r="K245" s="20"/>
      <c r="L245" s="124"/>
      <c r="M245" s="124"/>
      <c r="N245" s="124"/>
      <c r="O245" s="19"/>
      <c r="P245" s="17"/>
      <c r="Q245" s="17"/>
      <c r="R245" s="17"/>
      <c r="S245" s="22" t="s">
        <v>282</v>
      </c>
      <c r="T245" s="17"/>
      <c r="U245" s="17"/>
    </row>
    <row r="246" spans="1:22" ht="19.2" customHeight="1" x14ac:dyDescent="0.2">
      <c r="A246" s="118" t="s">
        <v>322</v>
      </c>
      <c r="B246" s="118"/>
      <c r="C246" s="118"/>
      <c r="D246" s="118"/>
      <c r="E246" s="118"/>
      <c r="F246" s="118"/>
      <c r="G246" s="118"/>
      <c r="H246" s="118"/>
      <c r="I246" s="118"/>
      <c r="J246" s="118"/>
      <c r="K246" s="118"/>
      <c r="L246" s="118"/>
      <c r="M246" s="118"/>
      <c r="N246" s="118"/>
      <c r="O246" s="118"/>
      <c r="P246" s="118"/>
      <c r="Q246" s="118"/>
      <c r="R246" s="118"/>
      <c r="S246" s="118"/>
      <c r="T246" s="118"/>
      <c r="U246" s="118"/>
    </row>
    <row r="247" spans="1:22" ht="10.95" customHeight="1" x14ac:dyDescent="0.2">
      <c r="A247" s="119" t="s">
        <v>294</v>
      </c>
      <c r="B247" s="119"/>
      <c r="C247" s="26"/>
      <c r="D247" s="25" t="s">
        <v>0</v>
      </c>
      <c r="E247" s="17" t="s">
        <v>291</v>
      </c>
      <c r="F247" s="17"/>
      <c r="G247" s="98" t="s">
        <v>1</v>
      </c>
      <c r="H247" s="98"/>
      <c r="I247" s="17" t="s">
        <v>287</v>
      </c>
      <c r="J247" s="17"/>
      <c r="K247" s="20"/>
      <c r="L247" s="119" t="s">
        <v>285</v>
      </c>
      <c r="M247" s="119"/>
      <c r="N247" s="26"/>
      <c r="O247" s="25" t="s">
        <v>0</v>
      </c>
      <c r="P247" s="17" t="s">
        <v>291</v>
      </c>
      <c r="Q247" s="17"/>
      <c r="R247" s="98" t="s">
        <v>1</v>
      </c>
      <c r="S247" s="98"/>
      <c r="T247" s="17" t="s">
        <v>287</v>
      </c>
      <c r="U247" s="17"/>
    </row>
    <row r="248" spans="1:22" ht="44.4" customHeight="1" x14ac:dyDescent="0.2">
      <c r="A248" s="119"/>
      <c r="B248" s="119"/>
      <c r="C248" s="26"/>
      <c r="D248" s="25" t="s">
        <v>2</v>
      </c>
      <c r="E248" s="19">
        <v>2</v>
      </c>
      <c r="F248" s="99" t="s">
        <v>283</v>
      </c>
      <c r="G248" s="99"/>
      <c r="H248" s="99"/>
      <c r="I248" s="99"/>
      <c r="J248" s="99"/>
      <c r="K248" s="20"/>
      <c r="L248" s="119"/>
      <c r="M248" s="119"/>
      <c r="N248" s="26"/>
      <c r="O248" s="25" t="s">
        <v>2</v>
      </c>
      <c r="P248" s="19">
        <v>2</v>
      </c>
      <c r="Q248" s="99" t="s">
        <v>284</v>
      </c>
      <c r="R248" s="99"/>
      <c r="S248" s="99"/>
      <c r="T248" s="99"/>
      <c r="U248" s="99"/>
    </row>
    <row r="249" spans="1:22" s="1" customFormat="1" ht="19.95" customHeight="1" x14ac:dyDescent="0.2">
      <c r="A249" s="110" t="s">
        <v>4</v>
      </c>
      <c r="B249" s="130" t="s">
        <v>5</v>
      </c>
      <c r="C249" s="131"/>
      <c r="D249" s="126" t="s">
        <v>6</v>
      </c>
      <c r="E249" s="105" t="s">
        <v>7</v>
      </c>
      <c r="F249" s="105"/>
      <c r="G249" s="105"/>
      <c r="H249" s="100" t="s">
        <v>8</v>
      </c>
      <c r="I249" s="100" t="s">
        <v>9</v>
      </c>
      <c r="J249" s="100" t="s">
        <v>293</v>
      </c>
      <c r="K249" s="17"/>
      <c r="L249" s="110" t="s">
        <v>4</v>
      </c>
      <c r="M249" s="134" t="s">
        <v>5</v>
      </c>
      <c r="N249" s="135"/>
      <c r="O249" s="126" t="s">
        <v>6</v>
      </c>
      <c r="P249" s="105" t="s">
        <v>7</v>
      </c>
      <c r="Q249" s="105"/>
      <c r="R249" s="105"/>
      <c r="S249" s="100" t="s">
        <v>8</v>
      </c>
      <c r="T249" s="100" t="s">
        <v>9</v>
      </c>
      <c r="U249" s="127" t="s">
        <v>293</v>
      </c>
      <c r="V249" s="54"/>
    </row>
    <row r="250" spans="1:22" s="1" customFormat="1" ht="22.05" customHeight="1" x14ac:dyDescent="0.2">
      <c r="A250" s="111"/>
      <c r="B250" s="132"/>
      <c r="C250" s="133"/>
      <c r="D250" s="107"/>
      <c r="E250" s="34" t="s">
        <v>10</v>
      </c>
      <c r="F250" s="34" t="s">
        <v>11</v>
      </c>
      <c r="G250" s="34" t="s">
        <v>12</v>
      </c>
      <c r="H250" s="101"/>
      <c r="I250" s="101"/>
      <c r="J250" s="101"/>
      <c r="K250" s="17"/>
      <c r="L250" s="111"/>
      <c r="M250" s="136"/>
      <c r="N250" s="137"/>
      <c r="O250" s="107"/>
      <c r="P250" s="34" t="s">
        <v>10</v>
      </c>
      <c r="Q250" s="34" t="s">
        <v>11</v>
      </c>
      <c r="R250" s="34" t="s">
        <v>12</v>
      </c>
      <c r="S250" s="101"/>
      <c r="T250" s="101"/>
      <c r="U250" s="106"/>
      <c r="V250" s="54"/>
    </row>
    <row r="251" spans="1:22" ht="10.95" customHeight="1" x14ac:dyDescent="0.2">
      <c r="A251" s="84" t="s">
        <v>13</v>
      </c>
      <c r="B251" s="128"/>
      <c r="C251" s="128"/>
      <c r="D251" s="63"/>
      <c r="E251" s="64"/>
      <c r="F251" s="64"/>
      <c r="G251" s="64"/>
      <c r="H251" s="64"/>
      <c r="I251" s="65"/>
      <c r="J251" s="65"/>
      <c r="K251" s="20"/>
      <c r="L251" s="84" t="s">
        <v>13</v>
      </c>
      <c r="M251" s="129"/>
      <c r="N251" s="129"/>
      <c r="O251" s="63"/>
      <c r="P251" s="64"/>
      <c r="Q251" s="64"/>
      <c r="R251" s="64"/>
      <c r="S251" s="64"/>
      <c r="T251" s="65"/>
      <c r="U251" s="65"/>
    </row>
    <row r="252" spans="1:22" s="6" customFormat="1" ht="19.8" customHeight="1" x14ac:dyDescent="0.2">
      <c r="A252" s="12"/>
      <c r="B252" s="89" t="s">
        <v>274</v>
      </c>
      <c r="C252" s="89"/>
      <c r="D252" s="13" t="s">
        <v>14</v>
      </c>
      <c r="E252" s="10">
        <v>4.9000000000000004</v>
      </c>
      <c r="F252" s="10">
        <v>6.42</v>
      </c>
      <c r="G252" s="10">
        <v>24.93</v>
      </c>
      <c r="H252" s="10">
        <v>201</v>
      </c>
      <c r="I252" s="10" t="s">
        <v>174</v>
      </c>
      <c r="J252" s="10"/>
      <c r="K252" s="14"/>
      <c r="L252" s="12"/>
      <c r="M252" s="89" t="s">
        <v>274</v>
      </c>
      <c r="N252" s="89"/>
      <c r="O252" s="13" t="s">
        <v>14</v>
      </c>
      <c r="P252" s="10">
        <v>4.9000000000000004</v>
      </c>
      <c r="Q252" s="10">
        <v>6.42</v>
      </c>
      <c r="R252" s="10">
        <v>24.93</v>
      </c>
      <c r="S252" s="10">
        <v>201</v>
      </c>
      <c r="T252" s="10" t="s">
        <v>174</v>
      </c>
      <c r="U252" s="10"/>
      <c r="V252" s="15"/>
    </row>
    <row r="253" spans="1:22" s="6" customFormat="1" ht="19.8" customHeight="1" x14ac:dyDescent="0.2">
      <c r="A253" s="12"/>
      <c r="B253" s="89" t="s">
        <v>250</v>
      </c>
      <c r="C253" s="89"/>
      <c r="D253" s="13" t="s">
        <v>28</v>
      </c>
      <c r="E253" s="10"/>
      <c r="F253" s="10"/>
      <c r="G253" s="10" t="s">
        <v>29</v>
      </c>
      <c r="H253" s="10" t="s">
        <v>30</v>
      </c>
      <c r="I253" s="10" t="s">
        <v>32</v>
      </c>
      <c r="J253" s="10"/>
      <c r="K253" s="14"/>
      <c r="L253" s="12"/>
      <c r="M253" s="90" t="s">
        <v>250</v>
      </c>
      <c r="N253" s="90"/>
      <c r="O253" s="13" t="s">
        <v>28</v>
      </c>
      <c r="P253" s="10"/>
      <c r="Q253" s="10"/>
      <c r="R253" s="10" t="s">
        <v>29</v>
      </c>
      <c r="S253" s="10" t="s">
        <v>30</v>
      </c>
      <c r="T253" s="10" t="s">
        <v>32</v>
      </c>
      <c r="U253" s="10"/>
      <c r="V253" s="15"/>
    </row>
    <row r="254" spans="1:22" s="6" customFormat="1" ht="19.8" customHeight="1" x14ac:dyDescent="0.2">
      <c r="A254" s="12"/>
      <c r="B254" s="89" t="s">
        <v>309</v>
      </c>
      <c r="C254" s="89"/>
      <c r="D254" s="13" t="s">
        <v>310</v>
      </c>
      <c r="E254" s="10">
        <v>3.9</v>
      </c>
      <c r="F254" s="10">
        <v>13.967000000000001</v>
      </c>
      <c r="G254" s="10">
        <v>23.72</v>
      </c>
      <c r="H254" s="10">
        <v>237.25</v>
      </c>
      <c r="I254" s="10" t="s">
        <v>36</v>
      </c>
      <c r="J254" s="10"/>
      <c r="K254" s="14"/>
      <c r="L254" s="12"/>
      <c r="M254" s="89" t="s">
        <v>309</v>
      </c>
      <c r="N254" s="89"/>
      <c r="O254" s="13" t="s">
        <v>310</v>
      </c>
      <c r="P254" s="10">
        <v>3.9</v>
      </c>
      <c r="Q254" s="10">
        <v>13.967000000000001</v>
      </c>
      <c r="R254" s="10">
        <v>23.72</v>
      </c>
      <c r="S254" s="10">
        <v>237.25</v>
      </c>
      <c r="T254" s="10" t="s">
        <v>36</v>
      </c>
      <c r="U254" s="10"/>
      <c r="V254" s="15"/>
    </row>
    <row r="255" spans="1:22" s="6" customFormat="1" ht="19.8" customHeight="1" x14ac:dyDescent="0.2">
      <c r="A255" s="12"/>
      <c r="B255" s="89" t="s">
        <v>276</v>
      </c>
      <c r="C255" s="89"/>
      <c r="D255" s="13" t="s">
        <v>92</v>
      </c>
      <c r="E255" s="10" t="s">
        <v>3</v>
      </c>
      <c r="F255" s="10" t="s">
        <v>3</v>
      </c>
      <c r="G255" s="10" t="s">
        <v>114</v>
      </c>
      <c r="H255" s="10" t="s">
        <v>175</v>
      </c>
      <c r="I255" s="10" t="s">
        <v>176</v>
      </c>
      <c r="J255" s="10"/>
      <c r="K255" s="14"/>
      <c r="L255" s="12"/>
      <c r="M255" s="90" t="s">
        <v>276</v>
      </c>
      <c r="N255" s="90"/>
      <c r="O255" s="13" t="s">
        <v>92</v>
      </c>
      <c r="P255" s="10" t="s">
        <v>3</v>
      </c>
      <c r="Q255" s="10" t="s">
        <v>3</v>
      </c>
      <c r="R255" s="10" t="s">
        <v>114</v>
      </c>
      <c r="S255" s="10" t="s">
        <v>175</v>
      </c>
      <c r="T255" s="10" t="s">
        <v>176</v>
      </c>
      <c r="U255" s="10"/>
      <c r="V255" s="15"/>
    </row>
    <row r="256" spans="1:22" s="6" customFormat="1" ht="25.2" customHeight="1" x14ac:dyDescent="0.2">
      <c r="A256" s="88" t="s">
        <v>37</v>
      </c>
      <c r="B256" s="88"/>
      <c r="C256" s="88"/>
      <c r="D256" s="16">
        <f>D255+60+207+154</f>
        <v>561</v>
      </c>
      <c r="E256" s="10">
        <f>E255+E254+E253+E252</f>
        <v>9.8000000000000007</v>
      </c>
      <c r="F256" s="10">
        <f t="shared" ref="F256" si="73">F255+F254+F253+F252</f>
        <v>21.387</v>
      </c>
      <c r="G256" s="10">
        <f t="shared" ref="G256" si="74">G255+G254+G253+G252</f>
        <v>72.650000000000006</v>
      </c>
      <c r="H256" s="10">
        <f t="shared" ref="H256" si="75">H255+H254+H253+H252</f>
        <v>546.25</v>
      </c>
      <c r="I256" s="10"/>
      <c r="J256" s="10">
        <v>69.569999999999993</v>
      </c>
      <c r="K256" s="14"/>
      <c r="L256" s="88" t="s">
        <v>37</v>
      </c>
      <c r="M256" s="88"/>
      <c r="N256" s="88"/>
      <c r="O256" s="16">
        <f>O255+60+207+154</f>
        <v>561</v>
      </c>
      <c r="P256" s="16">
        <f>P255+P254+P253+P252</f>
        <v>9.8000000000000007</v>
      </c>
      <c r="Q256" s="16">
        <f t="shared" ref="Q256" si="76">Q255+Q254+Q253+Q252</f>
        <v>21.387</v>
      </c>
      <c r="R256" s="16">
        <f t="shared" ref="R256" si="77">R255+R254+R253+R252</f>
        <v>72.650000000000006</v>
      </c>
      <c r="S256" s="16">
        <f t="shared" ref="S256" si="78">S255+S254+S253+S252</f>
        <v>546.25</v>
      </c>
      <c r="T256" s="10"/>
      <c r="U256" s="10">
        <v>76.36</v>
      </c>
      <c r="V256" s="15"/>
    </row>
    <row r="257" spans="1:22" s="6" customFormat="1" ht="27" customHeight="1" x14ac:dyDescent="0.2">
      <c r="A257" s="40" t="s">
        <v>42</v>
      </c>
      <c r="B257" s="94"/>
      <c r="C257" s="94"/>
      <c r="D257" s="41"/>
      <c r="E257" s="42"/>
      <c r="F257" s="42"/>
      <c r="G257" s="42"/>
      <c r="H257" s="42"/>
      <c r="I257" s="43"/>
      <c r="J257" s="43"/>
      <c r="K257" s="14"/>
      <c r="L257" s="40" t="s">
        <v>42</v>
      </c>
      <c r="M257" s="95"/>
      <c r="N257" s="95"/>
      <c r="O257" s="41"/>
      <c r="P257" s="42"/>
      <c r="Q257" s="42"/>
      <c r="R257" s="42"/>
      <c r="S257" s="42"/>
      <c r="T257" s="43"/>
      <c r="U257" s="43"/>
      <c r="V257" s="15"/>
    </row>
    <row r="258" spans="1:22" s="6" customFormat="1" ht="19.8" customHeight="1" x14ac:dyDescent="0.2">
      <c r="A258" s="12"/>
      <c r="B258" s="89" t="s">
        <v>263</v>
      </c>
      <c r="C258" s="89"/>
      <c r="D258" s="13" t="s">
        <v>43</v>
      </c>
      <c r="E258" s="10" t="s">
        <v>16</v>
      </c>
      <c r="F258" s="10" t="s">
        <v>44</v>
      </c>
      <c r="G258" s="10" t="s">
        <v>55</v>
      </c>
      <c r="H258" s="10" t="s">
        <v>142</v>
      </c>
      <c r="I258" s="10" t="s">
        <v>144</v>
      </c>
      <c r="J258" s="10"/>
      <c r="K258" s="14"/>
      <c r="L258" s="12"/>
      <c r="M258" s="90" t="s">
        <v>263</v>
      </c>
      <c r="N258" s="90"/>
      <c r="O258" s="13" t="s">
        <v>130</v>
      </c>
      <c r="P258" s="10" t="s">
        <v>91</v>
      </c>
      <c r="Q258" s="10" t="s">
        <v>29</v>
      </c>
      <c r="R258" s="10" t="s">
        <v>114</v>
      </c>
      <c r="S258" s="10" t="s">
        <v>217</v>
      </c>
      <c r="T258" s="10" t="s">
        <v>218</v>
      </c>
      <c r="U258" s="10"/>
      <c r="V258" s="15"/>
    </row>
    <row r="259" spans="1:22" s="6" customFormat="1" ht="19.8" customHeight="1" x14ac:dyDescent="0.2">
      <c r="A259" s="12"/>
      <c r="B259" s="89" t="s">
        <v>233</v>
      </c>
      <c r="C259" s="89"/>
      <c r="D259" s="13" t="s">
        <v>14</v>
      </c>
      <c r="E259" s="10" t="s">
        <v>15</v>
      </c>
      <c r="F259" s="10" t="s">
        <v>16</v>
      </c>
      <c r="G259" s="10" t="s">
        <v>17</v>
      </c>
      <c r="H259" s="10" t="s">
        <v>18</v>
      </c>
      <c r="I259" s="10" t="s">
        <v>19</v>
      </c>
      <c r="J259" s="10"/>
      <c r="K259" s="14"/>
      <c r="L259" s="12"/>
      <c r="M259" s="90" t="s">
        <v>233</v>
      </c>
      <c r="N259" s="90"/>
      <c r="O259" s="13" t="s">
        <v>48</v>
      </c>
      <c r="P259" s="10" t="s">
        <v>88</v>
      </c>
      <c r="Q259" s="10" t="s">
        <v>16</v>
      </c>
      <c r="R259" s="10" t="s">
        <v>180</v>
      </c>
      <c r="S259" s="10" t="s">
        <v>181</v>
      </c>
      <c r="T259" s="10" t="s">
        <v>182</v>
      </c>
      <c r="U259" s="10"/>
      <c r="V259" s="15"/>
    </row>
    <row r="260" spans="1:22" s="6" customFormat="1" ht="19.8" customHeight="1" x14ac:dyDescent="0.2">
      <c r="A260" s="12"/>
      <c r="B260" s="89" t="s">
        <v>277</v>
      </c>
      <c r="C260" s="89"/>
      <c r="D260" s="13">
        <v>60</v>
      </c>
      <c r="E260" s="10" t="s">
        <v>15</v>
      </c>
      <c r="F260" s="10" t="s">
        <v>29</v>
      </c>
      <c r="G260" s="10" t="s">
        <v>95</v>
      </c>
      <c r="H260" s="10" t="s">
        <v>96</v>
      </c>
      <c r="I260" s="10" t="s">
        <v>97</v>
      </c>
      <c r="J260" s="10"/>
      <c r="K260" s="14"/>
      <c r="L260" s="12"/>
      <c r="M260" s="90" t="s">
        <v>249</v>
      </c>
      <c r="N260" s="90"/>
      <c r="O260" s="13">
        <v>60</v>
      </c>
      <c r="P260" s="10" t="s">
        <v>15</v>
      </c>
      <c r="Q260" s="10" t="s">
        <v>29</v>
      </c>
      <c r="R260" s="10" t="s">
        <v>95</v>
      </c>
      <c r="S260" s="10" t="s">
        <v>96</v>
      </c>
      <c r="T260" s="10" t="s">
        <v>97</v>
      </c>
      <c r="U260" s="10"/>
      <c r="V260" s="15"/>
    </row>
    <row r="261" spans="1:22" s="6" customFormat="1" ht="19.8" customHeight="1" x14ac:dyDescent="0.2">
      <c r="A261" s="12"/>
      <c r="B261" s="89" t="s">
        <v>245</v>
      </c>
      <c r="C261" s="89"/>
      <c r="D261" s="13" t="s">
        <v>24</v>
      </c>
      <c r="E261" s="10"/>
      <c r="F261" s="10" t="s">
        <v>3</v>
      </c>
      <c r="G261" s="10" t="s">
        <v>25</v>
      </c>
      <c r="H261" s="10" t="s">
        <v>26</v>
      </c>
      <c r="I261" s="10" t="s">
        <v>27</v>
      </c>
      <c r="J261" s="10"/>
      <c r="K261" s="14"/>
      <c r="L261" s="12"/>
      <c r="M261" s="90" t="s">
        <v>245</v>
      </c>
      <c r="N261" s="90"/>
      <c r="O261" s="13" t="s">
        <v>24</v>
      </c>
      <c r="P261" s="10"/>
      <c r="Q261" s="10" t="s">
        <v>3</v>
      </c>
      <c r="R261" s="10" t="s">
        <v>25</v>
      </c>
      <c r="S261" s="10" t="s">
        <v>26</v>
      </c>
      <c r="T261" s="10" t="s">
        <v>27</v>
      </c>
      <c r="U261" s="10"/>
      <c r="V261" s="15"/>
    </row>
    <row r="262" spans="1:22" s="6" customFormat="1" ht="19.8" customHeight="1" x14ac:dyDescent="0.2">
      <c r="A262" s="12"/>
      <c r="B262" s="89" t="s">
        <v>278</v>
      </c>
      <c r="C262" s="89"/>
      <c r="D262" s="13" t="s">
        <v>54</v>
      </c>
      <c r="E262" s="10"/>
      <c r="F262" s="10"/>
      <c r="G262" s="10" t="s">
        <v>55</v>
      </c>
      <c r="H262" s="10" t="s">
        <v>56</v>
      </c>
      <c r="I262" s="10" t="s">
        <v>57</v>
      </c>
      <c r="J262" s="10"/>
      <c r="K262" s="14"/>
      <c r="L262" s="12"/>
      <c r="M262" s="90" t="s">
        <v>278</v>
      </c>
      <c r="N262" s="90"/>
      <c r="O262" s="13" t="s">
        <v>54</v>
      </c>
      <c r="P262" s="10"/>
      <c r="Q262" s="10"/>
      <c r="R262" s="10" t="s">
        <v>55</v>
      </c>
      <c r="S262" s="10" t="s">
        <v>56</v>
      </c>
      <c r="T262" s="10" t="s">
        <v>57</v>
      </c>
      <c r="U262" s="10"/>
      <c r="V262" s="15"/>
    </row>
    <row r="263" spans="1:22" s="6" customFormat="1" ht="19.8" customHeight="1" x14ac:dyDescent="0.2">
      <c r="A263" s="12"/>
      <c r="B263" s="89" t="s">
        <v>242</v>
      </c>
      <c r="C263" s="89"/>
      <c r="D263" s="13" t="s">
        <v>34</v>
      </c>
      <c r="E263" s="10" t="s">
        <v>16</v>
      </c>
      <c r="F263" s="10" t="s">
        <v>3</v>
      </c>
      <c r="G263" s="10" t="s">
        <v>58</v>
      </c>
      <c r="H263" s="10" t="s">
        <v>59</v>
      </c>
      <c r="I263" s="10" t="s">
        <v>60</v>
      </c>
      <c r="J263" s="10"/>
      <c r="K263" s="14"/>
      <c r="L263" s="12"/>
      <c r="M263" s="90" t="s">
        <v>242</v>
      </c>
      <c r="N263" s="90"/>
      <c r="O263" s="13" t="s">
        <v>76</v>
      </c>
      <c r="P263" s="10" t="s">
        <v>15</v>
      </c>
      <c r="Q263" s="10" t="s">
        <v>3</v>
      </c>
      <c r="R263" s="10" t="s">
        <v>189</v>
      </c>
      <c r="S263" s="10" t="s">
        <v>190</v>
      </c>
      <c r="T263" s="10" t="s">
        <v>191</v>
      </c>
      <c r="U263" s="10"/>
      <c r="V263" s="15"/>
    </row>
    <row r="264" spans="1:22" s="6" customFormat="1" ht="19.8" customHeight="1" x14ac:dyDescent="0.2">
      <c r="A264" s="88" t="s">
        <v>61</v>
      </c>
      <c r="B264" s="88"/>
      <c r="C264" s="88"/>
      <c r="D264" s="16">
        <f>D263+205+D261+D260+154+208</f>
        <v>707</v>
      </c>
      <c r="E264" s="10" t="s">
        <v>39</v>
      </c>
      <c r="F264" s="10" t="s">
        <v>58</v>
      </c>
      <c r="G264" s="10" t="s">
        <v>178</v>
      </c>
      <c r="H264" s="10" t="s">
        <v>179</v>
      </c>
      <c r="I264" s="10"/>
      <c r="J264" s="10">
        <v>78.02</v>
      </c>
      <c r="K264" s="14"/>
      <c r="L264" s="88" t="s">
        <v>61</v>
      </c>
      <c r="M264" s="88"/>
      <c r="N264" s="88"/>
      <c r="O264" s="16">
        <f>O263+205+O261+O260+185+260</f>
        <v>810</v>
      </c>
      <c r="P264" s="10" t="s">
        <v>58</v>
      </c>
      <c r="Q264" s="10" t="s">
        <v>93</v>
      </c>
      <c r="R264" s="10" t="s">
        <v>231</v>
      </c>
      <c r="S264" s="10" t="s">
        <v>232</v>
      </c>
      <c r="T264" s="10"/>
      <c r="U264" s="44">
        <v>88.1</v>
      </c>
      <c r="V264" s="15"/>
    </row>
    <row r="265" spans="1:22" s="7" customFormat="1" ht="19.8" customHeight="1" x14ac:dyDescent="0.2">
      <c r="A265" s="88" t="s">
        <v>66</v>
      </c>
      <c r="B265" s="88"/>
      <c r="C265" s="88"/>
      <c r="D265" s="16">
        <f>D264+D256</f>
        <v>1268</v>
      </c>
      <c r="E265" s="16">
        <f t="shared" ref="E265" si="79">E264+E256</f>
        <v>29.8</v>
      </c>
      <c r="F265" s="16">
        <f t="shared" ref="F265" si="80">F264+F256</f>
        <v>45.387</v>
      </c>
      <c r="G265" s="16">
        <f t="shared" ref="G265" si="81">G264+G256</f>
        <v>169.65</v>
      </c>
      <c r="H265" s="16">
        <f t="shared" ref="H265" si="82">H264+H256</f>
        <v>1209.25</v>
      </c>
      <c r="I265" s="10"/>
      <c r="J265" s="44">
        <v>147.59</v>
      </c>
      <c r="K265" s="45"/>
      <c r="L265" s="88" t="s">
        <v>66</v>
      </c>
      <c r="M265" s="88"/>
      <c r="N265" s="88"/>
      <c r="O265" s="16">
        <f>O264+O256</f>
        <v>1371</v>
      </c>
      <c r="P265" s="16">
        <f t="shared" ref="P265" si="83">P264+P256</f>
        <v>33.799999999999997</v>
      </c>
      <c r="Q265" s="16">
        <f t="shared" ref="Q265" si="84">Q264+Q256</f>
        <v>47.387</v>
      </c>
      <c r="R265" s="16">
        <f t="shared" ref="R265" si="85">R264+R256</f>
        <v>189.65</v>
      </c>
      <c r="S265" s="16">
        <f t="shared" ref="S265" si="86">S264+S256</f>
        <v>1323.25</v>
      </c>
      <c r="T265" s="10"/>
      <c r="U265" s="10">
        <v>164.46</v>
      </c>
      <c r="V265" s="46"/>
    </row>
    <row r="266" spans="1:22" ht="19.8" customHeight="1" x14ac:dyDescent="0.2">
      <c r="A266" s="88" t="s">
        <v>323</v>
      </c>
      <c r="B266" s="88"/>
      <c r="C266" s="88"/>
      <c r="D266" s="16">
        <f>D265+D239+D212+D185+E159+D132+D106+D80+D54+D26</f>
        <v>12400.8</v>
      </c>
      <c r="E266" s="16">
        <f t="shared" ref="E266:H266" si="87">E265+E239+E212+E185+F159+E132+E106+E80+E54+E26</f>
        <v>438.76</v>
      </c>
      <c r="F266" s="16">
        <f t="shared" si="87"/>
        <v>460.97699999999998</v>
      </c>
      <c r="G266" s="16">
        <f t="shared" si="87"/>
        <v>1781.8500000000001</v>
      </c>
      <c r="H266" s="16">
        <f t="shared" si="87"/>
        <v>13116.84</v>
      </c>
      <c r="I266" s="10"/>
      <c r="J266" s="44"/>
      <c r="K266" s="45"/>
      <c r="L266" s="88" t="s">
        <v>66</v>
      </c>
      <c r="M266" s="88"/>
      <c r="N266" s="88"/>
      <c r="O266" s="16">
        <f>O265+O239+O212+O185+P159+O132+O106+O80+O54+O26</f>
        <v>13618.3</v>
      </c>
      <c r="P266" s="16">
        <f t="shared" ref="P266:T266" si="88">P265+P239+P212+P185+Q159+P132+P106+P80+P54+P26</f>
        <v>499.83</v>
      </c>
      <c r="Q266" s="16">
        <f t="shared" si="88"/>
        <v>514.37699999999995</v>
      </c>
      <c r="R266" s="16">
        <f t="shared" si="88"/>
        <v>1998.39</v>
      </c>
      <c r="S266" s="16">
        <f t="shared" si="88"/>
        <v>14517.32</v>
      </c>
      <c r="T266" s="16">
        <f t="shared" si="88"/>
        <v>0</v>
      </c>
      <c r="U266" s="10"/>
    </row>
    <row r="267" spans="1:22" ht="19.8" customHeight="1" x14ac:dyDescent="0.2">
      <c r="A267" s="88" t="s">
        <v>324</v>
      </c>
      <c r="B267" s="88"/>
      <c r="C267" s="88"/>
      <c r="D267" s="16">
        <f>D266/10</f>
        <v>1240.08</v>
      </c>
      <c r="E267" s="16">
        <f t="shared" ref="E267:H267" si="89">E266/10</f>
        <v>43.875999999999998</v>
      </c>
      <c r="F267" s="16">
        <f t="shared" si="89"/>
        <v>46.097699999999996</v>
      </c>
      <c r="G267" s="16">
        <f t="shared" si="89"/>
        <v>178.185</v>
      </c>
      <c r="H267" s="16">
        <f t="shared" si="89"/>
        <v>1311.684</v>
      </c>
      <c r="I267" s="10"/>
      <c r="J267" s="44"/>
      <c r="K267" s="45"/>
      <c r="L267" s="88" t="s">
        <v>66</v>
      </c>
      <c r="M267" s="88"/>
      <c r="N267" s="88"/>
      <c r="O267" s="16">
        <f>O266/10</f>
        <v>1361.83</v>
      </c>
      <c r="P267" s="16">
        <f t="shared" ref="P267:S267" si="90">P266/10</f>
        <v>49.982999999999997</v>
      </c>
      <c r="Q267" s="16">
        <f t="shared" si="90"/>
        <v>51.437699999999992</v>
      </c>
      <c r="R267" s="16">
        <f t="shared" si="90"/>
        <v>199.839</v>
      </c>
      <c r="S267" s="16">
        <f t="shared" si="90"/>
        <v>1451.732</v>
      </c>
      <c r="T267" s="10"/>
      <c r="U267" s="10"/>
    </row>
    <row r="268" spans="1:22" ht="19.8" customHeight="1" x14ac:dyDescent="0.2"/>
    <row r="269" spans="1:22" ht="19.8" customHeight="1" x14ac:dyDescent="0.2"/>
    <row r="270" spans="1:22" ht="19.8" customHeight="1" x14ac:dyDescent="0.2"/>
    <row r="271" spans="1:22" ht="19.8" customHeight="1" x14ac:dyDescent="0.2"/>
    <row r="272" spans="1:22" s="1" customFormat="1" ht="32.4" customHeight="1" x14ac:dyDescent="0.2">
      <c r="A272" s="54"/>
      <c r="B272" s="54"/>
      <c r="C272" s="54"/>
      <c r="D272" s="54"/>
      <c r="E272" s="54"/>
      <c r="F272" s="54"/>
      <c r="G272" s="54"/>
      <c r="H272" s="54"/>
      <c r="I272" s="54"/>
      <c r="J272" s="54"/>
      <c r="K272" s="54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</row>
    <row r="273" spans="1:22" s="1" customFormat="1" ht="19.8" customHeight="1" x14ac:dyDescent="0.2">
      <c r="A273" s="54"/>
      <c r="B273" s="54"/>
      <c r="C273" s="54"/>
      <c r="D273" s="54"/>
      <c r="E273" s="54"/>
      <c r="F273" s="54"/>
      <c r="G273" s="54"/>
      <c r="H273" s="54"/>
      <c r="I273" s="54"/>
      <c r="J273" s="54"/>
      <c r="K273" s="54"/>
      <c r="L273" s="54"/>
      <c r="M273" s="54"/>
      <c r="N273" s="54"/>
      <c r="O273" s="54"/>
      <c r="P273" s="54"/>
      <c r="Q273" s="54"/>
      <c r="R273" s="54"/>
      <c r="S273" s="54"/>
      <c r="T273" s="54"/>
      <c r="U273" s="54"/>
      <c r="V273" s="54"/>
    </row>
    <row r="274" spans="1:22" ht="19.8" customHeight="1" x14ac:dyDescent="0.2"/>
    <row r="275" spans="1:22" ht="19.8" customHeight="1" x14ac:dyDescent="0.2"/>
    <row r="276" spans="1:22" ht="19.8" customHeight="1" x14ac:dyDescent="0.2"/>
    <row r="277" spans="1:22" ht="19.8" customHeight="1" x14ac:dyDescent="0.2"/>
    <row r="278" spans="1:22" ht="19.8" customHeight="1" x14ac:dyDescent="0.2"/>
    <row r="279" spans="1:22" ht="25.8" customHeight="1" x14ac:dyDescent="0.2"/>
    <row r="280" spans="1:22" ht="19.8" customHeight="1" x14ac:dyDescent="0.2"/>
    <row r="281" spans="1:22" ht="19.8" customHeight="1" x14ac:dyDescent="0.2"/>
    <row r="282" spans="1:22" ht="19.8" customHeight="1" x14ac:dyDescent="0.2"/>
    <row r="283" spans="1:22" ht="30" customHeight="1" x14ac:dyDescent="0.2"/>
    <row r="284" spans="1:22" ht="19.8" customHeight="1" x14ac:dyDescent="0.2"/>
    <row r="285" spans="1:22" ht="19.8" customHeight="1" x14ac:dyDescent="0.2"/>
    <row r="286" spans="1:22" ht="19.8" customHeight="1" x14ac:dyDescent="0.2"/>
    <row r="287" spans="1:22" ht="19.8" customHeight="1" x14ac:dyDescent="0.2"/>
    <row r="288" spans="1:22" s="1" customFormat="1" ht="19.8" customHeight="1" x14ac:dyDescent="0.2">
      <c r="A288" s="54"/>
      <c r="B288" s="54"/>
      <c r="C288" s="54"/>
      <c r="D288" s="54"/>
      <c r="E288" s="54"/>
      <c r="F288" s="54"/>
      <c r="G288" s="54"/>
      <c r="H288" s="54"/>
      <c r="I288" s="54"/>
      <c r="J288" s="54"/>
      <c r="K288" s="54"/>
      <c r="L288" s="54"/>
      <c r="M288" s="54"/>
      <c r="N288" s="54"/>
      <c r="O288" s="54"/>
      <c r="P288" s="54"/>
      <c r="Q288" s="54"/>
      <c r="R288" s="54"/>
      <c r="S288" s="54"/>
      <c r="T288" s="54"/>
      <c r="U288" s="54"/>
      <c r="V288" s="54"/>
    </row>
    <row r="289" spans="1:22" ht="19.8" customHeight="1" x14ac:dyDescent="0.2"/>
    <row r="290" spans="1:22" ht="19.8" customHeight="1" x14ac:dyDescent="0.2"/>
    <row r="291" spans="1:22" ht="19.8" customHeight="1" x14ac:dyDescent="0.2"/>
    <row r="292" spans="1:22" ht="19.8" customHeight="1" x14ac:dyDescent="0.2"/>
    <row r="293" spans="1:22" ht="19.8" customHeight="1" x14ac:dyDescent="0.2"/>
    <row r="294" spans="1:22" ht="19.8" customHeight="1" x14ac:dyDescent="0.2"/>
    <row r="295" spans="1:22" s="1" customFormat="1" ht="19.8" customHeight="1" x14ac:dyDescent="0.2">
      <c r="A295" s="54"/>
      <c r="B295" s="54"/>
      <c r="C295" s="54"/>
      <c r="D295" s="54"/>
      <c r="E295" s="54"/>
      <c r="F295" s="54"/>
      <c r="G295" s="54"/>
      <c r="H295" s="54"/>
      <c r="I295" s="54"/>
      <c r="J295" s="54"/>
      <c r="K295" s="54"/>
      <c r="L295" s="54"/>
      <c r="M295" s="54"/>
      <c r="N295" s="54"/>
      <c r="O295" s="54"/>
      <c r="P295" s="54"/>
      <c r="Q295" s="54"/>
      <c r="R295" s="54"/>
      <c r="S295" s="54"/>
      <c r="T295" s="54"/>
      <c r="U295" s="54"/>
      <c r="V295" s="54"/>
    </row>
    <row r="296" spans="1:22" s="1" customFormat="1" ht="19.8" customHeight="1" x14ac:dyDescent="0.2">
      <c r="A296" s="54"/>
      <c r="B296" s="54"/>
      <c r="C296" s="54"/>
      <c r="D296" s="54"/>
      <c r="E296" s="54"/>
      <c r="F296" s="54"/>
      <c r="G296" s="54"/>
      <c r="H296" s="54"/>
      <c r="I296" s="54"/>
      <c r="J296" s="54"/>
      <c r="K296" s="54"/>
      <c r="L296" s="54"/>
      <c r="M296" s="54"/>
      <c r="N296" s="54"/>
      <c r="O296" s="54"/>
      <c r="P296" s="54"/>
      <c r="Q296" s="54"/>
      <c r="R296" s="54"/>
      <c r="S296" s="54"/>
      <c r="T296" s="54"/>
      <c r="U296" s="54"/>
      <c r="V296" s="54"/>
    </row>
    <row r="297" spans="1:22" ht="19.8" customHeight="1" x14ac:dyDescent="0.2"/>
    <row r="298" spans="1:22" ht="19.8" customHeight="1" x14ac:dyDescent="0.2"/>
    <row r="299" spans="1:22" ht="34.200000000000003" customHeight="1" x14ac:dyDescent="0.2"/>
    <row r="300" spans="1:22" ht="19.8" customHeight="1" x14ac:dyDescent="0.2"/>
    <row r="301" spans="1:22" ht="19.8" customHeight="1" x14ac:dyDescent="0.2"/>
    <row r="302" spans="1:22" ht="19.8" customHeight="1" x14ac:dyDescent="0.2"/>
    <row r="303" spans="1:22" ht="19.8" customHeight="1" x14ac:dyDescent="0.2"/>
    <row r="304" spans="1:22" ht="19.8" customHeight="1" x14ac:dyDescent="0.2"/>
    <row r="305" spans="1:22" ht="19.8" customHeight="1" x14ac:dyDescent="0.2"/>
    <row r="306" spans="1:22" ht="19.8" customHeight="1" x14ac:dyDescent="0.2"/>
    <row r="307" spans="1:22" ht="19.8" customHeight="1" x14ac:dyDescent="0.2"/>
    <row r="308" spans="1:22" ht="19.8" customHeight="1" x14ac:dyDescent="0.2"/>
    <row r="309" spans="1:22" ht="32.4" customHeight="1" x14ac:dyDescent="0.2"/>
    <row r="310" spans="1:22" ht="29.4" customHeight="1" x14ac:dyDescent="0.2"/>
    <row r="311" spans="1:22" ht="19.8" customHeight="1" x14ac:dyDescent="0.2"/>
    <row r="312" spans="1:22" s="1" customFormat="1" ht="19.8" customHeight="1" x14ac:dyDescent="0.2">
      <c r="A312" s="54"/>
      <c r="B312" s="54"/>
      <c r="C312" s="54"/>
      <c r="D312" s="54"/>
      <c r="E312" s="54"/>
      <c r="F312" s="54"/>
      <c r="G312" s="54"/>
      <c r="H312" s="54"/>
      <c r="I312" s="54"/>
      <c r="J312" s="54"/>
      <c r="K312" s="54"/>
      <c r="L312" s="54"/>
      <c r="M312" s="54"/>
      <c r="N312" s="54"/>
      <c r="O312" s="54"/>
      <c r="P312" s="54"/>
      <c r="Q312" s="54"/>
      <c r="R312" s="54"/>
      <c r="S312" s="54"/>
      <c r="T312" s="54"/>
      <c r="U312" s="54"/>
      <c r="V312" s="54"/>
    </row>
    <row r="313" spans="1:22" ht="19.8" customHeight="1" x14ac:dyDescent="0.2"/>
    <row r="314" spans="1:22" ht="19.8" customHeight="1" x14ac:dyDescent="0.2"/>
    <row r="315" spans="1:22" ht="19.8" customHeight="1" x14ac:dyDescent="0.2"/>
    <row r="316" spans="1:22" ht="19.8" customHeight="1" x14ac:dyDescent="0.2"/>
    <row r="317" spans="1:22" ht="10.95" customHeight="1" x14ac:dyDescent="0.2"/>
    <row r="318" spans="1:22" ht="10.95" customHeight="1" x14ac:dyDescent="0.2"/>
    <row r="319" spans="1:22" s="1" customFormat="1" ht="19.95" customHeight="1" x14ac:dyDescent="0.2">
      <c r="A319" s="54"/>
      <c r="B319" s="54"/>
      <c r="C319" s="54"/>
      <c r="D319" s="54"/>
      <c r="E319" s="54"/>
      <c r="F319" s="54"/>
      <c r="G319" s="54"/>
      <c r="H319" s="54"/>
      <c r="I319" s="54"/>
      <c r="J319" s="54"/>
      <c r="K319" s="54"/>
      <c r="L319" s="54"/>
      <c r="M319" s="54"/>
      <c r="N319" s="54"/>
      <c r="O319" s="54"/>
      <c r="P319" s="54"/>
      <c r="Q319" s="54"/>
      <c r="R319" s="54"/>
      <c r="S319" s="54"/>
      <c r="T319" s="54"/>
      <c r="U319" s="54"/>
      <c r="V319" s="54"/>
    </row>
    <row r="320" spans="1:22" s="1" customFormat="1" ht="22.05" customHeight="1" x14ac:dyDescent="0.2">
      <c r="A320" s="54"/>
      <c r="B320" s="54"/>
      <c r="C320" s="54"/>
      <c r="D320" s="54"/>
      <c r="E320" s="54"/>
      <c r="F320" s="54"/>
      <c r="G320" s="54"/>
      <c r="H320" s="54"/>
      <c r="I320" s="54"/>
      <c r="J320" s="54"/>
      <c r="K320" s="54"/>
      <c r="L320" s="54"/>
      <c r="M320" s="54"/>
      <c r="N320" s="54"/>
      <c r="O320" s="54"/>
      <c r="P320" s="54"/>
      <c r="Q320" s="54"/>
      <c r="R320" s="54"/>
      <c r="S320" s="54"/>
      <c r="T320" s="54"/>
      <c r="U320" s="54"/>
      <c r="V320" s="54"/>
    </row>
    <row r="321" spans="1:22" ht="10.95" customHeight="1" x14ac:dyDescent="0.2"/>
    <row r="322" spans="1:22" ht="10.95" customHeight="1" x14ac:dyDescent="0.2"/>
    <row r="323" spans="1:22" ht="10.95" customHeight="1" x14ac:dyDescent="0.2"/>
    <row r="324" spans="1:22" ht="10.95" customHeight="1" x14ac:dyDescent="0.2"/>
    <row r="325" spans="1:22" ht="10.95" customHeight="1" x14ac:dyDescent="0.2"/>
    <row r="326" spans="1:22" ht="10.95" customHeight="1" x14ac:dyDescent="0.2"/>
    <row r="327" spans="1:22" ht="10.95" customHeight="1" x14ac:dyDescent="0.2"/>
    <row r="328" spans="1:22" ht="10.95" customHeight="1" x14ac:dyDescent="0.2"/>
    <row r="329" spans="1:22" ht="10.95" customHeight="1" x14ac:dyDescent="0.2"/>
    <row r="330" spans="1:22" ht="22.05" customHeight="1" x14ac:dyDescent="0.2"/>
    <row r="331" spans="1:22" ht="10.95" customHeight="1" x14ac:dyDescent="0.2"/>
    <row r="332" spans="1:22" ht="10.95" customHeight="1" x14ac:dyDescent="0.2"/>
    <row r="333" spans="1:22" ht="10.95" customHeight="1" x14ac:dyDescent="0.2"/>
    <row r="334" spans="1:22" ht="10.95" customHeight="1" x14ac:dyDescent="0.2"/>
    <row r="335" spans="1:22" ht="10.95" customHeight="1" x14ac:dyDescent="0.2"/>
    <row r="336" spans="1:22" s="1" customFormat="1" ht="10.95" customHeight="1" x14ac:dyDescent="0.2">
      <c r="A336" s="54"/>
      <c r="B336" s="54"/>
      <c r="C336" s="54"/>
      <c r="D336" s="54"/>
      <c r="E336" s="54"/>
      <c r="F336" s="54"/>
      <c r="G336" s="54"/>
      <c r="H336" s="54"/>
      <c r="I336" s="54"/>
      <c r="J336" s="54"/>
      <c r="K336" s="54"/>
      <c r="L336" s="54"/>
      <c r="M336" s="54"/>
      <c r="N336" s="54"/>
      <c r="O336" s="54"/>
      <c r="P336" s="54"/>
      <c r="Q336" s="54"/>
      <c r="R336" s="54"/>
      <c r="S336" s="54"/>
      <c r="T336" s="54"/>
      <c r="U336" s="54"/>
      <c r="V336" s="54"/>
    </row>
    <row r="337" spans="1:22" ht="10.95" customHeight="1" x14ac:dyDescent="0.2"/>
    <row r="338" spans="1:22" ht="13.05" customHeight="1" x14ac:dyDescent="0.2"/>
    <row r="339" spans="1:22" ht="13.05" customHeight="1" x14ac:dyDescent="0.2"/>
    <row r="340" spans="1:22" ht="10.95" customHeight="1" x14ac:dyDescent="0.2"/>
    <row r="341" spans="1:22" ht="10.95" customHeight="1" x14ac:dyDescent="0.2"/>
    <row r="342" spans="1:22" ht="10.95" customHeight="1" x14ac:dyDescent="0.2"/>
    <row r="343" spans="1:22" s="1" customFormat="1" ht="19.95" customHeight="1" x14ac:dyDescent="0.2">
      <c r="A343" s="54"/>
      <c r="B343" s="54"/>
      <c r="C343" s="54"/>
      <c r="D343" s="54"/>
      <c r="E343" s="54"/>
      <c r="F343" s="54"/>
      <c r="G343" s="54"/>
      <c r="H343" s="54"/>
      <c r="I343" s="54"/>
      <c r="J343" s="54"/>
      <c r="K343" s="54"/>
      <c r="L343" s="54"/>
      <c r="M343" s="54"/>
      <c r="N343" s="54"/>
      <c r="O343" s="54"/>
      <c r="P343" s="54"/>
      <c r="Q343" s="54"/>
      <c r="R343" s="54"/>
      <c r="S343" s="54"/>
      <c r="T343" s="54"/>
      <c r="U343" s="54"/>
      <c r="V343" s="54"/>
    </row>
    <row r="344" spans="1:22" s="1" customFormat="1" ht="22.05" customHeight="1" x14ac:dyDescent="0.2">
      <c r="A344" s="54"/>
      <c r="B344" s="54"/>
      <c r="C344" s="54"/>
      <c r="D344" s="54"/>
      <c r="E344" s="54"/>
      <c r="F344" s="54"/>
      <c r="G344" s="54"/>
      <c r="H344" s="54"/>
      <c r="I344" s="54"/>
      <c r="J344" s="54"/>
      <c r="K344" s="54"/>
      <c r="L344" s="54"/>
      <c r="M344" s="54"/>
      <c r="N344" s="54"/>
      <c r="O344" s="54"/>
      <c r="P344" s="54"/>
      <c r="Q344" s="54"/>
      <c r="R344" s="54"/>
      <c r="S344" s="54"/>
      <c r="T344" s="54"/>
      <c r="U344" s="54"/>
      <c r="V344" s="54"/>
    </row>
    <row r="345" spans="1:22" ht="10.95" customHeight="1" x14ac:dyDescent="0.2"/>
    <row r="346" spans="1:22" ht="10.95" customHeight="1" x14ac:dyDescent="0.2"/>
    <row r="347" spans="1:22" ht="10.95" customHeight="1" x14ac:dyDescent="0.2"/>
    <row r="348" spans="1:22" ht="22.05" customHeight="1" x14ac:dyDescent="0.2"/>
    <row r="349" spans="1:22" ht="10.95" customHeight="1" x14ac:dyDescent="0.2"/>
    <row r="350" spans="1:22" ht="10.95" customHeight="1" x14ac:dyDescent="0.2"/>
    <row r="351" spans="1:22" ht="10.95" customHeight="1" x14ac:dyDescent="0.2"/>
    <row r="352" spans="1:22" ht="10.95" customHeight="1" x14ac:dyDescent="0.2"/>
    <row r="353" spans="1:22" ht="22.05" customHeight="1" x14ac:dyDescent="0.2"/>
    <row r="354" spans="1:22" ht="10.95" customHeight="1" x14ac:dyDescent="0.2"/>
    <row r="355" spans="1:22" ht="10.95" customHeight="1" x14ac:dyDescent="0.2"/>
    <row r="356" spans="1:22" ht="10.95" customHeight="1" x14ac:dyDescent="0.2"/>
    <row r="357" spans="1:22" ht="10.95" customHeight="1" x14ac:dyDescent="0.2"/>
    <row r="358" spans="1:22" ht="10.95" customHeight="1" x14ac:dyDescent="0.2"/>
    <row r="359" spans="1:22" s="1" customFormat="1" ht="10.95" customHeight="1" x14ac:dyDescent="0.2">
      <c r="A359" s="54"/>
      <c r="B359" s="54"/>
      <c r="C359" s="54"/>
      <c r="D359" s="54"/>
      <c r="E359" s="54"/>
      <c r="F359" s="54"/>
      <c r="G359" s="54"/>
      <c r="H359" s="54"/>
      <c r="I359" s="54"/>
      <c r="J359" s="54"/>
      <c r="K359" s="54"/>
      <c r="L359" s="54"/>
      <c r="M359" s="54"/>
      <c r="N359" s="54"/>
      <c r="O359" s="54"/>
      <c r="P359" s="54"/>
      <c r="Q359" s="54"/>
      <c r="R359" s="54"/>
      <c r="S359" s="54"/>
      <c r="T359" s="54"/>
      <c r="U359" s="54"/>
      <c r="V359" s="54"/>
    </row>
    <row r="360" spans="1:22" ht="10.95" customHeight="1" x14ac:dyDescent="0.2"/>
    <row r="361" spans="1:22" ht="13.05" customHeight="1" x14ac:dyDescent="0.2"/>
    <row r="362" spans="1:22" ht="13.05" customHeight="1" x14ac:dyDescent="0.2"/>
    <row r="363" spans="1:22" ht="10.95" customHeight="1" x14ac:dyDescent="0.2"/>
    <row r="364" spans="1:22" ht="10.95" customHeight="1" x14ac:dyDescent="0.2"/>
    <row r="365" spans="1:22" ht="10.95" customHeight="1" x14ac:dyDescent="0.2"/>
    <row r="366" spans="1:22" s="1" customFormat="1" ht="19.95" customHeight="1" x14ac:dyDescent="0.2">
      <c r="A366" s="54"/>
      <c r="B366" s="54"/>
      <c r="C366" s="54"/>
      <c r="D366" s="54"/>
      <c r="E366" s="54"/>
      <c r="F366" s="54"/>
      <c r="G366" s="54"/>
      <c r="H366" s="54"/>
      <c r="I366" s="54"/>
      <c r="J366" s="54"/>
      <c r="K366" s="54"/>
      <c r="L366" s="54"/>
      <c r="M366" s="54"/>
      <c r="N366" s="54"/>
      <c r="O366" s="54"/>
      <c r="P366" s="54"/>
      <c r="Q366" s="54"/>
      <c r="R366" s="54"/>
      <c r="S366" s="54"/>
      <c r="T366" s="54"/>
      <c r="U366" s="54"/>
      <c r="V366" s="54"/>
    </row>
    <row r="367" spans="1:22" s="1" customFormat="1" ht="22.05" customHeight="1" x14ac:dyDescent="0.2">
      <c r="A367" s="54"/>
      <c r="B367" s="54"/>
      <c r="C367" s="54"/>
      <c r="D367" s="54"/>
      <c r="E367" s="54"/>
      <c r="F367" s="54"/>
      <c r="G367" s="54"/>
      <c r="H367" s="54"/>
      <c r="I367" s="54"/>
      <c r="J367" s="54"/>
      <c r="K367" s="54"/>
      <c r="L367" s="54"/>
      <c r="M367" s="54"/>
      <c r="N367" s="54"/>
      <c r="O367" s="54"/>
      <c r="P367" s="54"/>
      <c r="Q367" s="54"/>
      <c r="R367" s="54"/>
      <c r="S367" s="54"/>
      <c r="T367" s="54"/>
      <c r="U367" s="54"/>
      <c r="V367" s="54"/>
    </row>
    <row r="368" spans="1:22" ht="10.95" customHeight="1" x14ac:dyDescent="0.2"/>
    <row r="369" spans="1:22" ht="10.95" customHeight="1" x14ac:dyDescent="0.2"/>
    <row r="370" spans="1:22" ht="10.95" customHeight="1" x14ac:dyDescent="0.2"/>
    <row r="371" spans="1:22" ht="10.95" customHeight="1" x14ac:dyDescent="0.2"/>
    <row r="372" spans="1:22" ht="10.95" customHeight="1" x14ac:dyDescent="0.2"/>
    <row r="373" spans="1:22" ht="10.95" customHeight="1" x14ac:dyDescent="0.2"/>
    <row r="374" spans="1:22" ht="10.95" customHeight="1" x14ac:dyDescent="0.2"/>
    <row r="375" spans="1:22" ht="22.05" customHeight="1" x14ac:dyDescent="0.2"/>
    <row r="376" spans="1:22" ht="10.95" customHeight="1" x14ac:dyDescent="0.2"/>
    <row r="377" spans="1:22" ht="10.95" customHeight="1" x14ac:dyDescent="0.2"/>
    <row r="378" spans="1:22" ht="10.95" customHeight="1" x14ac:dyDescent="0.2"/>
    <row r="379" spans="1:22" ht="10.95" customHeight="1" x14ac:dyDescent="0.2"/>
    <row r="380" spans="1:22" ht="10.95" customHeight="1" x14ac:dyDescent="0.2"/>
    <row r="381" spans="1:22" ht="10.95" customHeight="1" x14ac:dyDescent="0.2"/>
    <row r="382" spans="1:22" s="1" customFormat="1" ht="10.95" customHeight="1" x14ac:dyDescent="0.2">
      <c r="A382" s="54"/>
      <c r="B382" s="54"/>
      <c r="C382" s="54"/>
      <c r="D382" s="54"/>
      <c r="E382" s="54"/>
      <c r="F382" s="54"/>
      <c r="G382" s="54"/>
      <c r="H382" s="54"/>
      <c r="I382" s="54"/>
      <c r="J382" s="54"/>
      <c r="K382" s="54"/>
      <c r="L382" s="54"/>
      <c r="M382" s="54"/>
      <c r="N382" s="54"/>
      <c r="O382" s="54"/>
      <c r="P382" s="54"/>
      <c r="Q382" s="54"/>
      <c r="R382" s="54"/>
      <c r="S382" s="54"/>
      <c r="T382" s="54"/>
      <c r="U382" s="54"/>
      <c r="V382" s="54"/>
    </row>
    <row r="383" spans="1:22" ht="10.95" customHeight="1" x14ac:dyDescent="0.2"/>
    <row r="384" spans="1:22" ht="13.05" customHeight="1" x14ac:dyDescent="0.2"/>
    <row r="385" spans="1:22" ht="13.05" customHeight="1" x14ac:dyDescent="0.2"/>
    <row r="386" spans="1:22" ht="10.95" customHeight="1" x14ac:dyDescent="0.2"/>
    <row r="387" spans="1:22" ht="10.95" customHeight="1" x14ac:dyDescent="0.2"/>
    <row r="388" spans="1:22" ht="10.95" customHeight="1" x14ac:dyDescent="0.2"/>
    <row r="389" spans="1:22" s="1" customFormat="1" ht="19.95" customHeight="1" x14ac:dyDescent="0.2">
      <c r="A389" s="54"/>
      <c r="B389" s="54"/>
      <c r="C389" s="54"/>
      <c r="D389" s="54"/>
      <c r="E389" s="54"/>
      <c r="F389" s="54"/>
      <c r="G389" s="54"/>
      <c r="H389" s="54"/>
      <c r="I389" s="54"/>
      <c r="J389" s="54"/>
      <c r="K389" s="54"/>
      <c r="L389" s="54"/>
      <c r="M389" s="54"/>
      <c r="N389" s="54"/>
      <c r="O389" s="54"/>
      <c r="P389" s="54"/>
      <c r="Q389" s="54"/>
      <c r="R389" s="54"/>
      <c r="S389" s="54"/>
      <c r="T389" s="54"/>
      <c r="U389" s="54"/>
      <c r="V389" s="54"/>
    </row>
    <row r="390" spans="1:22" s="1" customFormat="1" ht="22.05" customHeight="1" x14ac:dyDescent="0.2">
      <c r="A390" s="54"/>
      <c r="B390" s="54"/>
      <c r="C390" s="54"/>
      <c r="D390" s="54"/>
      <c r="E390" s="54"/>
      <c r="F390" s="54"/>
      <c r="G390" s="54"/>
      <c r="H390" s="54"/>
      <c r="I390" s="54"/>
      <c r="J390" s="54"/>
      <c r="K390" s="54"/>
      <c r="L390" s="54"/>
      <c r="M390" s="54"/>
      <c r="N390" s="54"/>
      <c r="O390" s="54"/>
      <c r="P390" s="54"/>
      <c r="Q390" s="54"/>
      <c r="R390" s="54"/>
      <c r="S390" s="54"/>
      <c r="T390" s="54"/>
      <c r="U390" s="54"/>
      <c r="V390" s="54"/>
    </row>
    <row r="391" spans="1:22" ht="10.95" customHeight="1" x14ac:dyDescent="0.2"/>
    <row r="392" spans="1:22" ht="10.95" customHeight="1" x14ac:dyDescent="0.2"/>
    <row r="393" spans="1:22" ht="10.95" customHeight="1" x14ac:dyDescent="0.2"/>
    <row r="394" spans="1:22" ht="10.95" customHeight="1" x14ac:dyDescent="0.2"/>
    <row r="395" spans="1:22" ht="22.05" customHeight="1" x14ac:dyDescent="0.2"/>
    <row r="396" spans="1:22" ht="10.95" customHeight="1" x14ac:dyDescent="0.2"/>
    <row r="397" spans="1:22" ht="10.95" customHeight="1" x14ac:dyDescent="0.2"/>
    <row r="398" spans="1:22" ht="10.95" customHeight="1" x14ac:dyDescent="0.2"/>
    <row r="399" spans="1:22" ht="22.05" customHeight="1" x14ac:dyDescent="0.2"/>
    <row r="400" spans="1:22" ht="10.95" customHeight="1" x14ac:dyDescent="0.2"/>
    <row r="401" spans="1:22" ht="22.05" customHeight="1" x14ac:dyDescent="0.2"/>
    <row r="402" spans="1:22" ht="10.95" customHeight="1" x14ac:dyDescent="0.2"/>
    <row r="403" spans="1:22" ht="10.95" customHeight="1" x14ac:dyDescent="0.2"/>
    <row r="404" spans="1:22" ht="10.95" customHeight="1" x14ac:dyDescent="0.2"/>
    <row r="405" spans="1:22" ht="10.95" customHeight="1" x14ac:dyDescent="0.2"/>
    <row r="406" spans="1:22" s="1" customFormat="1" ht="10.95" customHeight="1" x14ac:dyDescent="0.2">
      <c r="A406" s="54"/>
      <c r="B406" s="54"/>
      <c r="C406" s="54"/>
      <c r="D406" s="54"/>
      <c r="E406" s="54"/>
      <c r="F406" s="54"/>
      <c r="G406" s="54"/>
      <c r="H406" s="54"/>
      <c r="I406" s="54"/>
      <c r="J406" s="54"/>
      <c r="K406" s="54"/>
      <c r="L406" s="54"/>
      <c r="M406" s="54"/>
      <c r="N406" s="54"/>
      <c r="O406" s="54"/>
      <c r="P406" s="54"/>
      <c r="Q406" s="54"/>
      <c r="R406" s="54"/>
      <c r="S406" s="54"/>
      <c r="T406" s="54"/>
      <c r="U406" s="54"/>
      <c r="V406" s="54"/>
    </row>
    <row r="407" spans="1:22" ht="10.95" customHeight="1" x14ac:dyDescent="0.2"/>
    <row r="408" spans="1:22" ht="13.05" customHeight="1" x14ac:dyDescent="0.2"/>
    <row r="409" spans="1:22" ht="13.05" customHeight="1" x14ac:dyDescent="0.2"/>
    <row r="410" spans="1:22" ht="10.95" customHeight="1" x14ac:dyDescent="0.2"/>
    <row r="411" spans="1:22" ht="10.95" customHeight="1" x14ac:dyDescent="0.2"/>
    <row r="412" spans="1:22" ht="10.95" customHeight="1" x14ac:dyDescent="0.2"/>
    <row r="413" spans="1:22" s="1" customFormat="1" ht="19.95" customHeight="1" x14ac:dyDescent="0.2">
      <c r="A413" s="54"/>
      <c r="B413" s="54"/>
      <c r="C413" s="54"/>
      <c r="D413" s="54"/>
      <c r="E413" s="54"/>
      <c r="F413" s="54"/>
      <c r="G413" s="54"/>
      <c r="H413" s="54"/>
      <c r="I413" s="54"/>
      <c r="J413" s="54"/>
      <c r="K413" s="54"/>
      <c r="L413" s="54"/>
      <c r="M413" s="54"/>
      <c r="N413" s="54"/>
      <c r="O413" s="54"/>
      <c r="P413" s="54"/>
      <c r="Q413" s="54"/>
      <c r="R413" s="54"/>
      <c r="S413" s="54"/>
      <c r="T413" s="54"/>
      <c r="U413" s="54"/>
      <c r="V413" s="54"/>
    </row>
    <row r="414" spans="1:22" s="1" customFormat="1" ht="22.05" customHeight="1" x14ac:dyDescent="0.2">
      <c r="A414" s="54"/>
      <c r="B414" s="54"/>
      <c r="C414" s="54"/>
      <c r="D414" s="54"/>
      <c r="E414" s="54"/>
      <c r="F414" s="54"/>
      <c r="G414" s="54"/>
      <c r="H414" s="54"/>
      <c r="I414" s="54"/>
      <c r="J414" s="54"/>
      <c r="K414" s="54"/>
      <c r="L414" s="54"/>
      <c r="M414" s="54"/>
      <c r="N414" s="54"/>
      <c r="O414" s="54"/>
      <c r="P414" s="54"/>
      <c r="Q414" s="54"/>
      <c r="R414" s="54"/>
      <c r="S414" s="54"/>
      <c r="T414" s="54"/>
      <c r="U414" s="54"/>
      <c r="V414" s="54"/>
    </row>
    <row r="415" spans="1:22" ht="10.95" customHeight="1" x14ac:dyDescent="0.2"/>
    <row r="416" spans="1:22" ht="10.95" customHeight="1" x14ac:dyDescent="0.2"/>
    <row r="417" spans="1:22" ht="10.95" customHeight="1" x14ac:dyDescent="0.2"/>
    <row r="418" spans="1:22" ht="10.95" customHeight="1" x14ac:dyDescent="0.2"/>
    <row r="419" spans="1:22" ht="10.95" customHeight="1" x14ac:dyDescent="0.2"/>
    <row r="420" spans="1:22" ht="10.95" customHeight="1" x14ac:dyDescent="0.2"/>
    <row r="421" spans="1:22" ht="10.95" customHeight="1" x14ac:dyDescent="0.2"/>
    <row r="422" spans="1:22" ht="10.95" customHeight="1" x14ac:dyDescent="0.2"/>
    <row r="423" spans="1:22" ht="10.95" customHeight="1" x14ac:dyDescent="0.2"/>
    <row r="424" spans="1:22" ht="10.95" customHeight="1" x14ac:dyDescent="0.2"/>
    <row r="425" spans="1:22" ht="10.95" customHeight="1" x14ac:dyDescent="0.2"/>
    <row r="426" spans="1:22" ht="10.95" customHeight="1" x14ac:dyDescent="0.2"/>
    <row r="427" spans="1:22" ht="10.95" customHeight="1" x14ac:dyDescent="0.2"/>
    <row r="428" spans="1:22" ht="10.95" customHeight="1" x14ac:dyDescent="0.2"/>
    <row r="429" spans="1:22" s="1" customFormat="1" ht="10.95" customHeight="1" x14ac:dyDescent="0.2">
      <c r="A429" s="54"/>
      <c r="B429" s="54"/>
      <c r="C429" s="54"/>
      <c r="D429" s="54"/>
      <c r="E429" s="54"/>
      <c r="F429" s="54"/>
      <c r="G429" s="54"/>
      <c r="H429" s="54"/>
      <c r="I429" s="54"/>
      <c r="J429" s="54"/>
      <c r="K429" s="54"/>
      <c r="L429" s="54"/>
      <c r="M429" s="54"/>
      <c r="N429" s="54"/>
      <c r="O429" s="54"/>
      <c r="P429" s="54"/>
      <c r="Q429" s="54"/>
      <c r="R429" s="54"/>
      <c r="S429" s="54"/>
      <c r="T429" s="54"/>
      <c r="U429" s="54"/>
      <c r="V429" s="54"/>
    </row>
    <row r="430" spans="1:22" ht="10.95" customHeight="1" x14ac:dyDescent="0.2"/>
    <row r="431" spans="1:22" ht="13.05" customHeight="1" x14ac:dyDescent="0.2"/>
    <row r="432" spans="1:22" ht="13.05" customHeight="1" x14ac:dyDescent="0.2"/>
    <row r="433" spans="1:22" ht="10.95" customHeight="1" x14ac:dyDescent="0.2"/>
    <row r="434" spans="1:22" ht="10.95" customHeight="1" x14ac:dyDescent="0.2"/>
    <row r="435" spans="1:22" ht="10.95" customHeight="1" x14ac:dyDescent="0.2"/>
    <row r="436" spans="1:22" s="1" customFormat="1" ht="19.95" customHeight="1" x14ac:dyDescent="0.2">
      <c r="A436" s="54"/>
      <c r="B436" s="54"/>
      <c r="C436" s="54"/>
      <c r="D436" s="54"/>
      <c r="E436" s="54"/>
      <c r="F436" s="54"/>
      <c r="G436" s="54"/>
      <c r="H436" s="54"/>
      <c r="I436" s="54"/>
      <c r="J436" s="54"/>
      <c r="K436" s="54"/>
      <c r="L436" s="54"/>
      <c r="M436" s="54"/>
      <c r="N436" s="54"/>
      <c r="O436" s="54"/>
      <c r="P436" s="54"/>
      <c r="Q436" s="54"/>
      <c r="R436" s="54"/>
      <c r="S436" s="54"/>
      <c r="T436" s="54"/>
      <c r="U436" s="54"/>
      <c r="V436" s="54"/>
    </row>
    <row r="437" spans="1:22" s="1" customFormat="1" ht="22.05" customHeight="1" x14ac:dyDescent="0.2">
      <c r="A437" s="54"/>
      <c r="B437" s="54"/>
      <c r="C437" s="54"/>
      <c r="D437" s="54"/>
      <c r="E437" s="54"/>
      <c r="F437" s="54"/>
      <c r="G437" s="54"/>
      <c r="H437" s="54"/>
      <c r="I437" s="54"/>
      <c r="J437" s="54"/>
      <c r="K437" s="54"/>
      <c r="L437" s="54"/>
      <c r="M437" s="54"/>
      <c r="N437" s="54"/>
      <c r="O437" s="54"/>
      <c r="P437" s="54"/>
      <c r="Q437" s="54"/>
      <c r="R437" s="54"/>
      <c r="S437" s="54"/>
      <c r="T437" s="54"/>
      <c r="U437" s="54"/>
      <c r="V437" s="54"/>
    </row>
    <row r="438" spans="1:22" ht="10.95" customHeight="1" x14ac:dyDescent="0.2"/>
    <row r="439" spans="1:22" ht="10.95" customHeight="1" x14ac:dyDescent="0.2"/>
    <row r="440" spans="1:22" ht="10.95" customHeight="1" x14ac:dyDescent="0.2"/>
    <row r="441" spans="1:22" ht="10.95" customHeight="1" x14ac:dyDescent="0.2"/>
    <row r="442" spans="1:22" ht="10.95" customHeight="1" x14ac:dyDescent="0.2"/>
    <row r="443" spans="1:22" ht="10.95" customHeight="1" x14ac:dyDescent="0.2"/>
    <row r="444" spans="1:22" ht="10.95" customHeight="1" x14ac:dyDescent="0.2"/>
    <row r="445" spans="1:22" ht="10.95" customHeight="1" x14ac:dyDescent="0.2"/>
    <row r="446" spans="1:22" ht="22.05" customHeight="1" x14ac:dyDescent="0.2"/>
    <row r="447" spans="1:22" ht="10.95" customHeight="1" x14ac:dyDescent="0.2"/>
    <row r="448" spans="1:22" ht="10.95" customHeight="1" x14ac:dyDescent="0.2"/>
    <row r="449" spans="1:22" ht="10.95" customHeight="1" x14ac:dyDescent="0.2"/>
    <row r="450" spans="1:22" ht="10.95" customHeight="1" x14ac:dyDescent="0.2"/>
    <row r="451" spans="1:22" ht="10.95" customHeight="1" x14ac:dyDescent="0.2"/>
    <row r="452" spans="1:22" ht="10.95" customHeight="1" x14ac:dyDescent="0.2"/>
    <row r="453" spans="1:22" s="1" customFormat="1" ht="10.95" customHeight="1" x14ac:dyDescent="0.2">
      <c r="A453" s="54"/>
      <c r="B453" s="54"/>
      <c r="C453" s="54"/>
      <c r="D453" s="54"/>
      <c r="E453" s="54"/>
      <c r="F453" s="54"/>
      <c r="G453" s="54"/>
      <c r="H453" s="54"/>
      <c r="I453" s="54"/>
      <c r="J453" s="54"/>
      <c r="K453" s="54"/>
      <c r="L453" s="54"/>
      <c r="M453" s="54"/>
      <c r="N453" s="54"/>
      <c r="O453" s="54"/>
      <c r="P453" s="54"/>
      <c r="Q453" s="54"/>
      <c r="R453" s="54"/>
      <c r="S453" s="54"/>
      <c r="T453" s="54"/>
      <c r="U453" s="54"/>
      <c r="V453" s="54"/>
    </row>
    <row r="454" spans="1:22" ht="10.95" customHeight="1" x14ac:dyDescent="0.2"/>
    <row r="455" spans="1:22" ht="13.05" customHeight="1" x14ac:dyDescent="0.2"/>
    <row r="456" spans="1:22" ht="13.05" customHeight="1" x14ac:dyDescent="0.2"/>
    <row r="457" spans="1:22" ht="10.95" customHeight="1" x14ac:dyDescent="0.2"/>
    <row r="458" spans="1:22" ht="10.95" customHeight="1" x14ac:dyDescent="0.2"/>
    <row r="459" spans="1:22" ht="10.95" customHeight="1" x14ac:dyDescent="0.2"/>
    <row r="460" spans="1:22" s="1" customFormat="1" ht="19.95" customHeight="1" x14ac:dyDescent="0.2">
      <c r="A460" s="54"/>
      <c r="B460" s="54"/>
      <c r="C460" s="54"/>
      <c r="D460" s="54"/>
      <c r="E460" s="54"/>
      <c r="F460" s="54"/>
      <c r="G460" s="54"/>
      <c r="H460" s="54"/>
      <c r="I460" s="54"/>
      <c r="J460" s="54"/>
      <c r="K460" s="54"/>
      <c r="L460" s="54"/>
      <c r="M460" s="54"/>
      <c r="N460" s="54"/>
      <c r="O460" s="54"/>
      <c r="P460" s="54"/>
      <c r="Q460" s="54"/>
      <c r="R460" s="54"/>
      <c r="S460" s="54"/>
      <c r="T460" s="54"/>
      <c r="U460" s="54"/>
      <c r="V460" s="54"/>
    </row>
    <row r="461" spans="1:22" s="1" customFormat="1" ht="22.05" customHeight="1" x14ac:dyDescent="0.2">
      <c r="A461" s="54"/>
      <c r="B461" s="54"/>
      <c r="C461" s="54"/>
      <c r="D461" s="54"/>
      <c r="E461" s="54"/>
      <c r="F461" s="54"/>
      <c r="G461" s="54"/>
      <c r="H461" s="54"/>
      <c r="I461" s="54"/>
      <c r="J461" s="54"/>
      <c r="K461" s="54"/>
      <c r="L461" s="54"/>
      <c r="M461" s="54"/>
      <c r="N461" s="54"/>
      <c r="O461" s="54"/>
      <c r="P461" s="54"/>
      <c r="Q461" s="54"/>
      <c r="R461" s="54"/>
      <c r="S461" s="54"/>
      <c r="T461" s="54"/>
      <c r="U461" s="54"/>
      <c r="V461" s="54"/>
    </row>
    <row r="462" spans="1:22" ht="10.95" customHeight="1" x14ac:dyDescent="0.2"/>
    <row r="463" spans="1:22" ht="10.95" customHeight="1" x14ac:dyDescent="0.2"/>
    <row r="464" spans="1:22" ht="10.95" customHeight="1" x14ac:dyDescent="0.2"/>
    <row r="465" spans="1:22" ht="10.95" customHeight="1" x14ac:dyDescent="0.2"/>
    <row r="466" spans="1:22" ht="22.05" customHeight="1" x14ac:dyDescent="0.2"/>
    <row r="467" spans="1:22" ht="10.95" customHeight="1" x14ac:dyDescent="0.2"/>
    <row r="468" spans="1:22" ht="10.95" customHeight="1" x14ac:dyDescent="0.2"/>
    <row r="469" spans="1:22" ht="10.95" customHeight="1" x14ac:dyDescent="0.2"/>
    <row r="470" spans="1:22" ht="22.05" customHeight="1" x14ac:dyDescent="0.2"/>
    <row r="471" spans="1:22" ht="10.95" customHeight="1" x14ac:dyDescent="0.2"/>
    <row r="472" spans="1:22" ht="10.95" customHeight="1" x14ac:dyDescent="0.2"/>
    <row r="473" spans="1:22" ht="10.95" customHeight="1" x14ac:dyDescent="0.2"/>
    <row r="474" spans="1:22" ht="10.95" customHeight="1" x14ac:dyDescent="0.2"/>
    <row r="475" spans="1:22" ht="10.95" customHeight="1" x14ac:dyDescent="0.2"/>
    <row r="476" spans="1:22" ht="10.95" customHeight="1" x14ac:dyDescent="0.2"/>
    <row r="477" spans="1:22" s="1" customFormat="1" ht="10.95" customHeight="1" x14ac:dyDescent="0.2">
      <c r="A477" s="54"/>
      <c r="B477" s="54"/>
      <c r="C477" s="54"/>
      <c r="D477" s="54"/>
      <c r="E477" s="54"/>
      <c r="F477" s="54"/>
      <c r="G477" s="54"/>
      <c r="H477" s="54"/>
      <c r="I477" s="54"/>
      <c r="J477" s="54"/>
      <c r="K477" s="54"/>
      <c r="L477" s="54"/>
      <c r="M477" s="54"/>
      <c r="N477" s="54"/>
      <c r="O477" s="54"/>
      <c r="P477" s="54"/>
      <c r="Q477" s="54"/>
      <c r="R477" s="54"/>
      <c r="S477" s="54"/>
      <c r="T477" s="54"/>
      <c r="U477" s="54"/>
      <c r="V477" s="54"/>
    </row>
    <row r="478" spans="1:22" ht="10.95" customHeight="1" x14ac:dyDescent="0.2"/>
    <row r="479" spans="1:22" ht="13.05" customHeight="1" x14ac:dyDescent="0.2"/>
    <row r="480" spans="1:22" ht="13.05" customHeight="1" x14ac:dyDescent="0.2"/>
    <row r="481" spans="1:22" ht="10.95" customHeight="1" x14ac:dyDescent="0.2"/>
    <row r="482" spans="1:22" ht="10.95" customHeight="1" x14ac:dyDescent="0.2"/>
    <row r="483" spans="1:22" ht="10.95" customHeight="1" x14ac:dyDescent="0.2"/>
    <row r="484" spans="1:22" s="1" customFormat="1" ht="19.95" customHeight="1" x14ac:dyDescent="0.2">
      <c r="A484" s="54"/>
      <c r="B484" s="54"/>
      <c r="C484" s="54"/>
      <c r="D484" s="54"/>
      <c r="E484" s="54"/>
      <c r="F484" s="54"/>
      <c r="G484" s="54"/>
      <c r="H484" s="54"/>
      <c r="I484" s="54"/>
      <c r="J484" s="54"/>
      <c r="K484" s="54"/>
      <c r="L484" s="54"/>
      <c r="M484" s="54"/>
      <c r="N484" s="54"/>
      <c r="O484" s="54"/>
      <c r="P484" s="54"/>
      <c r="Q484" s="54"/>
      <c r="R484" s="54"/>
      <c r="S484" s="54"/>
      <c r="T484" s="54"/>
      <c r="U484" s="54"/>
      <c r="V484" s="54"/>
    </row>
    <row r="485" spans="1:22" s="1" customFormat="1" ht="22.05" customHeight="1" x14ac:dyDescent="0.2">
      <c r="A485" s="54"/>
      <c r="B485" s="54"/>
      <c r="C485" s="54"/>
      <c r="D485" s="54"/>
      <c r="E485" s="54"/>
      <c r="F485" s="54"/>
      <c r="G485" s="54"/>
      <c r="H485" s="54"/>
      <c r="I485" s="54"/>
      <c r="J485" s="54"/>
      <c r="K485" s="54"/>
      <c r="L485" s="54"/>
      <c r="M485" s="54"/>
      <c r="N485" s="54"/>
      <c r="O485" s="54"/>
      <c r="P485" s="54"/>
      <c r="Q485" s="54"/>
      <c r="R485" s="54"/>
      <c r="S485" s="54"/>
      <c r="T485" s="54"/>
      <c r="U485" s="54"/>
      <c r="V485" s="54"/>
    </row>
    <row r="486" spans="1:22" ht="10.95" customHeight="1" x14ac:dyDescent="0.2"/>
    <row r="487" spans="1:22" ht="10.95" customHeight="1" x14ac:dyDescent="0.2"/>
    <row r="488" spans="1:22" ht="10.95" customHeight="1" x14ac:dyDescent="0.2"/>
    <row r="489" spans="1:22" ht="10.95" customHeight="1" x14ac:dyDescent="0.2"/>
    <row r="490" spans="1:22" ht="10.95" customHeight="1" x14ac:dyDescent="0.2"/>
    <row r="491" spans="1:22" ht="10.95" customHeight="1" x14ac:dyDescent="0.2"/>
    <row r="492" spans="1:22" ht="10.95" customHeight="1" x14ac:dyDescent="0.2"/>
    <row r="493" spans="1:22" ht="22.05" customHeight="1" x14ac:dyDescent="0.2"/>
    <row r="494" spans="1:22" ht="10.95" customHeight="1" x14ac:dyDescent="0.2"/>
    <row r="495" spans="1:22" ht="10.95" customHeight="1" x14ac:dyDescent="0.2"/>
    <row r="496" spans="1:22" ht="10.95" customHeight="1" x14ac:dyDescent="0.2"/>
    <row r="497" spans="1:22" ht="10.95" customHeight="1" x14ac:dyDescent="0.2"/>
    <row r="498" spans="1:22" ht="10.95" customHeight="1" x14ac:dyDescent="0.2"/>
    <row r="499" spans="1:22" ht="10.95" customHeight="1" x14ac:dyDescent="0.2"/>
    <row r="500" spans="1:22" s="1" customFormat="1" ht="10.95" customHeight="1" x14ac:dyDescent="0.2">
      <c r="A500" s="54"/>
      <c r="B500" s="54"/>
      <c r="C500" s="54"/>
      <c r="D500" s="54"/>
      <c r="E500" s="54"/>
      <c r="F500" s="54"/>
      <c r="G500" s="54"/>
      <c r="H500" s="54"/>
      <c r="I500" s="54"/>
      <c r="J500" s="54"/>
      <c r="K500" s="54"/>
      <c r="L500" s="54"/>
      <c r="M500" s="54"/>
      <c r="N500" s="54"/>
      <c r="O500" s="54"/>
      <c r="P500" s="54"/>
      <c r="Q500" s="54"/>
      <c r="R500" s="54"/>
      <c r="S500" s="54"/>
      <c r="T500" s="54"/>
      <c r="U500" s="54"/>
      <c r="V500" s="54"/>
    </row>
    <row r="501" spans="1:22" ht="10.95" customHeight="1" x14ac:dyDescent="0.2"/>
    <row r="502" spans="1:22" ht="10.95" customHeight="1" x14ac:dyDescent="0.2"/>
  </sheetData>
  <mergeCells count="581">
    <mergeCell ref="C148:D148"/>
    <mergeCell ref="N148:O148"/>
    <mergeCell ref="C149:D149"/>
    <mergeCell ref="N149:O149"/>
    <mergeCell ref="A193:B194"/>
    <mergeCell ref="L193:M194"/>
    <mergeCell ref="U142:U143"/>
    <mergeCell ref="V142:V143"/>
    <mergeCell ref="C144:D144"/>
    <mergeCell ref="N144:O144"/>
    <mergeCell ref="C145:D145"/>
    <mergeCell ref="N145:O145"/>
    <mergeCell ref="C146:D146"/>
    <mergeCell ref="N146:O146"/>
    <mergeCell ref="C147:D147"/>
    <mergeCell ref="N147:O147"/>
    <mergeCell ref="G141:K141"/>
    <mergeCell ref="R141:V141"/>
    <mergeCell ref="B159:D159"/>
    <mergeCell ref="M159:O159"/>
    <mergeCell ref="F140:G140"/>
    <mergeCell ref="B150:D150"/>
    <mergeCell ref="M150:O150"/>
    <mergeCell ref="C151:D151"/>
    <mergeCell ref="N151:O151"/>
    <mergeCell ref="C152:D152"/>
    <mergeCell ref="N152:O152"/>
    <mergeCell ref="C153:D153"/>
    <mergeCell ref="N153:O153"/>
    <mergeCell ref="C154:D154"/>
    <mergeCell ref="N154:O154"/>
    <mergeCell ref="C155:D155"/>
    <mergeCell ref="N155:O155"/>
    <mergeCell ref="C156:D156"/>
    <mergeCell ref="N156:O156"/>
    <mergeCell ref="C157:D157"/>
    <mergeCell ref="N157:O157"/>
    <mergeCell ref="B158:D158"/>
    <mergeCell ref="M158:O158"/>
    <mergeCell ref="N142:O143"/>
    <mergeCell ref="A192:U192"/>
    <mergeCell ref="A246:U246"/>
    <mergeCell ref="A113:U113"/>
    <mergeCell ref="B139:V139"/>
    <mergeCell ref="R85:T85"/>
    <mergeCell ref="G85:J85"/>
    <mergeCell ref="B142:B143"/>
    <mergeCell ref="C142:D143"/>
    <mergeCell ref="E142:E143"/>
    <mergeCell ref="F142:H142"/>
    <mergeCell ref="I142:I143"/>
    <mergeCell ref="J142:J143"/>
    <mergeCell ref="K142:K143"/>
    <mergeCell ref="M142:M143"/>
    <mergeCell ref="B136:D136"/>
    <mergeCell ref="M136:O136"/>
    <mergeCell ref="B137:C137"/>
    <mergeCell ref="H137:K137"/>
    <mergeCell ref="M137:N137"/>
    <mergeCell ref="S137:V137"/>
    <mergeCell ref="B138:D138"/>
    <mergeCell ref="M138:O138"/>
    <mergeCell ref="B140:C141"/>
    <mergeCell ref="H140:I140"/>
    <mergeCell ref="B17:C17"/>
    <mergeCell ref="M17:N17"/>
    <mergeCell ref="A7:B9"/>
    <mergeCell ref="E1:J1"/>
    <mergeCell ref="P1:U1"/>
    <mergeCell ref="A3:C3"/>
    <mergeCell ref="L3:N3"/>
    <mergeCell ref="A4:B4"/>
    <mergeCell ref="L4:M4"/>
    <mergeCell ref="A5:C5"/>
    <mergeCell ref="L5:N5"/>
    <mergeCell ref="R4:U4"/>
    <mergeCell ref="G7:H7"/>
    <mergeCell ref="R7:S7"/>
    <mergeCell ref="F8:J8"/>
    <mergeCell ref="Q8:U8"/>
    <mergeCell ref="A10:A11"/>
    <mergeCell ref="B10:C11"/>
    <mergeCell ref="D10:D11"/>
    <mergeCell ref="E10:G10"/>
    <mergeCell ref="H10:H11"/>
    <mergeCell ref="I10:I11"/>
    <mergeCell ref="J10:J11"/>
    <mergeCell ref="L10:L11"/>
    <mergeCell ref="M10:N11"/>
    <mergeCell ref="O10:O11"/>
    <mergeCell ref="P10:R10"/>
    <mergeCell ref="S10:S11"/>
    <mergeCell ref="T10:T11"/>
    <mergeCell ref="U10:U11"/>
    <mergeCell ref="B12:C12"/>
    <mergeCell ref="M12:N12"/>
    <mergeCell ref="B13:C13"/>
    <mergeCell ref="M13:N13"/>
    <mergeCell ref="B14:C14"/>
    <mergeCell ref="M14:N14"/>
    <mergeCell ref="B15:C15"/>
    <mergeCell ref="M15:N15"/>
    <mergeCell ref="B16:C16"/>
    <mergeCell ref="M16:N16"/>
    <mergeCell ref="A30:C30"/>
    <mergeCell ref="L30:N30"/>
    <mergeCell ref="A31:B31"/>
    <mergeCell ref="L31:M31"/>
    <mergeCell ref="A32:C32"/>
    <mergeCell ref="L32:N32"/>
    <mergeCell ref="A18:C18"/>
    <mergeCell ref="L18:N18"/>
    <mergeCell ref="B19:C19"/>
    <mergeCell ref="M19:N19"/>
    <mergeCell ref="B20:C20"/>
    <mergeCell ref="M20:N20"/>
    <mergeCell ref="B21:C21"/>
    <mergeCell ref="M21:N21"/>
    <mergeCell ref="B22:C22"/>
    <mergeCell ref="M22:N22"/>
    <mergeCell ref="B23:C23"/>
    <mergeCell ref="M23:N23"/>
    <mergeCell ref="B24:C24"/>
    <mergeCell ref="M24:N24"/>
    <mergeCell ref="A25:C25"/>
    <mergeCell ref="L25:N25"/>
    <mergeCell ref="A26:C26"/>
    <mergeCell ref="L26:N26"/>
    <mergeCell ref="A59:B59"/>
    <mergeCell ref="L59:M59"/>
    <mergeCell ref="A60:C60"/>
    <mergeCell ref="L60:N60"/>
    <mergeCell ref="G62:H62"/>
    <mergeCell ref="R62:S62"/>
    <mergeCell ref="F63:J63"/>
    <mergeCell ref="Q63:U63"/>
    <mergeCell ref="A58:C58"/>
    <mergeCell ref="L58:N58"/>
    <mergeCell ref="R59:T59"/>
    <mergeCell ref="L62:M63"/>
    <mergeCell ref="A64:A65"/>
    <mergeCell ref="B64:C65"/>
    <mergeCell ref="D64:D65"/>
    <mergeCell ref="E64:G64"/>
    <mergeCell ref="H64:H65"/>
    <mergeCell ref="I64:I65"/>
    <mergeCell ref="J64:J65"/>
    <mergeCell ref="L64:L65"/>
    <mergeCell ref="M64:N65"/>
    <mergeCell ref="O64:O65"/>
    <mergeCell ref="P64:R64"/>
    <mergeCell ref="S64:S65"/>
    <mergeCell ref="T64:T65"/>
    <mergeCell ref="U64:U65"/>
    <mergeCell ref="B66:C66"/>
    <mergeCell ref="M66:N66"/>
    <mergeCell ref="B67:C67"/>
    <mergeCell ref="M67:N67"/>
    <mergeCell ref="B68:C68"/>
    <mergeCell ref="M68:N68"/>
    <mergeCell ref="B69:C69"/>
    <mergeCell ref="M69:N69"/>
    <mergeCell ref="B70:C70"/>
    <mergeCell ref="M70:N70"/>
    <mergeCell ref="A71:C71"/>
    <mergeCell ref="L71:N71"/>
    <mergeCell ref="B72:C72"/>
    <mergeCell ref="M72:N72"/>
    <mergeCell ref="B73:C73"/>
    <mergeCell ref="M73:N73"/>
    <mergeCell ref="B74:C74"/>
    <mergeCell ref="M74:N74"/>
    <mergeCell ref="B75:C75"/>
    <mergeCell ref="M75:N75"/>
    <mergeCell ref="B76:C76"/>
    <mergeCell ref="M76:N76"/>
    <mergeCell ref="B77:C77"/>
    <mergeCell ref="M77:N77"/>
    <mergeCell ref="A86:C86"/>
    <mergeCell ref="L86:N86"/>
    <mergeCell ref="G88:H88"/>
    <mergeCell ref="R88:S88"/>
    <mergeCell ref="F89:J89"/>
    <mergeCell ref="Q89:U89"/>
    <mergeCell ref="B78:C78"/>
    <mergeCell ref="M78:N78"/>
    <mergeCell ref="A79:C79"/>
    <mergeCell ref="L79:N79"/>
    <mergeCell ref="A80:C80"/>
    <mergeCell ref="L80:N80"/>
    <mergeCell ref="A84:C84"/>
    <mergeCell ref="L84:N84"/>
    <mergeCell ref="A85:B85"/>
    <mergeCell ref="L85:M85"/>
    <mergeCell ref="A87:U87"/>
    <mergeCell ref="A90:A91"/>
    <mergeCell ref="B90:C91"/>
    <mergeCell ref="D90:D91"/>
    <mergeCell ref="E90:G90"/>
    <mergeCell ref="H90:H91"/>
    <mergeCell ref="I90:I91"/>
    <mergeCell ref="J90:J91"/>
    <mergeCell ref="L90:L91"/>
    <mergeCell ref="M90:N91"/>
    <mergeCell ref="O90:O91"/>
    <mergeCell ref="P90:R90"/>
    <mergeCell ref="S90:S91"/>
    <mergeCell ref="T90:T91"/>
    <mergeCell ref="U90:U91"/>
    <mergeCell ref="B92:C92"/>
    <mergeCell ref="M92:N92"/>
    <mergeCell ref="B93:C93"/>
    <mergeCell ref="M93:N93"/>
    <mergeCell ref="B94:C94"/>
    <mergeCell ref="M94:N94"/>
    <mergeCell ref="B95:C95"/>
    <mergeCell ref="M95:N95"/>
    <mergeCell ref="B96:C96"/>
    <mergeCell ref="M96:N96"/>
    <mergeCell ref="B97:C97"/>
    <mergeCell ref="M97:N97"/>
    <mergeCell ref="A98:C98"/>
    <mergeCell ref="L98:N98"/>
    <mergeCell ref="B99:C99"/>
    <mergeCell ref="M99:N99"/>
    <mergeCell ref="B100:C100"/>
    <mergeCell ref="M100:N100"/>
    <mergeCell ref="B101:C101"/>
    <mergeCell ref="M101:N101"/>
    <mergeCell ref="B102:C102"/>
    <mergeCell ref="M102:N102"/>
    <mergeCell ref="B103:C103"/>
    <mergeCell ref="M103:N103"/>
    <mergeCell ref="L106:N106"/>
    <mergeCell ref="A164:B164"/>
    <mergeCell ref="L164:M164"/>
    <mergeCell ref="A165:C165"/>
    <mergeCell ref="L165:N165"/>
    <mergeCell ref="G167:H167"/>
    <mergeCell ref="R167:S167"/>
    <mergeCell ref="F168:J168"/>
    <mergeCell ref="Q168:U168"/>
    <mergeCell ref="A163:C163"/>
    <mergeCell ref="L163:N163"/>
    <mergeCell ref="G164:J164"/>
    <mergeCell ref="A110:C110"/>
    <mergeCell ref="L110:N110"/>
    <mergeCell ref="A111:B111"/>
    <mergeCell ref="L111:M111"/>
    <mergeCell ref="A112:C112"/>
    <mergeCell ref="L112:N112"/>
    <mergeCell ref="A114:B115"/>
    <mergeCell ref="G114:H114"/>
    <mergeCell ref="L114:M115"/>
    <mergeCell ref="R114:S114"/>
    <mergeCell ref="F115:J115"/>
    <mergeCell ref="A166:U166"/>
    <mergeCell ref="A169:A170"/>
    <mergeCell ref="B169:C170"/>
    <mergeCell ref="D169:D170"/>
    <mergeCell ref="E169:G169"/>
    <mergeCell ref="H169:H170"/>
    <mergeCell ref="I169:I170"/>
    <mergeCell ref="J169:J170"/>
    <mergeCell ref="L169:L170"/>
    <mergeCell ref="M169:N170"/>
    <mergeCell ref="O169:O170"/>
    <mergeCell ref="P169:R169"/>
    <mergeCell ref="S169:S170"/>
    <mergeCell ref="T169:T170"/>
    <mergeCell ref="U169:U170"/>
    <mergeCell ref="B171:C171"/>
    <mergeCell ref="M171:N171"/>
    <mergeCell ref="B172:C172"/>
    <mergeCell ref="M172:N172"/>
    <mergeCell ref="B173:C173"/>
    <mergeCell ref="M173:N173"/>
    <mergeCell ref="B174:C174"/>
    <mergeCell ref="M174:N174"/>
    <mergeCell ref="B175:C175"/>
    <mergeCell ref="M175:N175"/>
    <mergeCell ref="A176:C176"/>
    <mergeCell ref="L176:N176"/>
    <mergeCell ref="B177:C177"/>
    <mergeCell ref="M177:N177"/>
    <mergeCell ref="R190:U190"/>
    <mergeCell ref="B178:C178"/>
    <mergeCell ref="M178:N178"/>
    <mergeCell ref="B179:C179"/>
    <mergeCell ref="M179:N179"/>
    <mergeCell ref="B180:C180"/>
    <mergeCell ref="M180:N180"/>
    <mergeCell ref="B181:C181"/>
    <mergeCell ref="M181:N181"/>
    <mergeCell ref="B182:C182"/>
    <mergeCell ref="M182:N182"/>
    <mergeCell ref="A191:C191"/>
    <mergeCell ref="L191:N191"/>
    <mergeCell ref="B183:C183"/>
    <mergeCell ref="M183:N183"/>
    <mergeCell ref="A184:C184"/>
    <mergeCell ref="L184:N184"/>
    <mergeCell ref="A185:C185"/>
    <mergeCell ref="L185:N185"/>
    <mergeCell ref="A189:C189"/>
    <mergeCell ref="L189:N189"/>
    <mergeCell ref="A190:B190"/>
    <mergeCell ref="L190:M190"/>
    <mergeCell ref="G190:J190"/>
    <mergeCell ref="A195:A196"/>
    <mergeCell ref="B195:C196"/>
    <mergeCell ref="D195:D196"/>
    <mergeCell ref="E195:G195"/>
    <mergeCell ref="H195:H196"/>
    <mergeCell ref="I195:I196"/>
    <mergeCell ref="J195:J196"/>
    <mergeCell ref="L195:L196"/>
    <mergeCell ref="M195:N196"/>
    <mergeCell ref="O195:O196"/>
    <mergeCell ref="P195:R195"/>
    <mergeCell ref="S195:S196"/>
    <mergeCell ref="T195:T196"/>
    <mergeCell ref="U195:U196"/>
    <mergeCell ref="B197:C197"/>
    <mergeCell ref="M197:N197"/>
    <mergeCell ref="B198:C198"/>
    <mergeCell ref="M198:N198"/>
    <mergeCell ref="B199:C199"/>
    <mergeCell ref="M199:N199"/>
    <mergeCell ref="B200:C200"/>
    <mergeCell ref="M200:N200"/>
    <mergeCell ref="B201:C201"/>
    <mergeCell ref="M201:N201"/>
    <mergeCell ref="B202:C202"/>
    <mergeCell ref="M202:N202"/>
    <mergeCell ref="A203:C203"/>
    <mergeCell ref="L203:N203"/>
    <mergeCell ref="B204:C204"/>
    <mergeCell ref="M204:N204"/>
    <mergeCell ref="B205:C205"/>
    <mergeCell ref="M205:N205"/>
    <mergeCell ref="B206:C206"/>
    <mergeCell ref="M206:N206"/>
    <mergeCell ref="B207:C207"/>
    <mergeCell ref="M207:N207"/>
    <mergeCell ref="B208:C208"/>
    <mergeCell ref="M208:N208"/>
    <mergeCell ref="R220:S220"/>
    <mergeCell ref="F221:J221"/>
    <mergeCell ref="Q221:U221"/>
    <mergeCell ref="A219:U219"/>
    <mergeCell ref="M209:N209"/>
    <mergeCell ref="B210:C210"/>
    <mergeCell ref="M210:N210"/>
    <mergeCell ref="A211:C211"/>
    <mergeCell ref="L211:N211"/>
    <mergeCell ref="A212:C212"/>
    <mergeCell ref="L212:N212"/>
    <mergeCell ref="S222:S223"/>
    <mergeCell ref="T222:T223"/>
    <mergeCell ref="U222:U223"/>
    <mergeCell ref="B224:C224"/>
    <mergeCell ref="M224:N224"/>
    <mergeCell ref="B225:C225"/>
    <mergeCell ref="M225:N225"/>
    <mergeCell ref="A222:A223"/>
    <mergeCell ref="B222:C223"/>
    <mergeCell ref="D222:D223"/>
    <mergeCell ref="E222:G222"/>
    <mergeCell ref="H222:H223"/>
    <mergeCell ref="I222:I223"/>
    <mergeCell ref="J222:J223"/>
    <mergeCell ref="L222:L223"/>
    <mergeCell ref="M222:N223"/>
    <mergeCell ref="A249:A250"/>
    <mergeCell ref="B249:C250"/>
    <mergeCell ref="D249:D250"/>
    <mergeCell ref="E249:G249"/>
    <mergeCell ref="H249:H250"/>
    <mergeCell ref="I249:I250"/>
    <mergeCell ref="J249:J250"/>
    <mergeCell ref="L249:L250"/>
    <mergeCell ref="M249:N250"/>
    <mergeCell ref="O249:O250"/>
    <mergeCell ref="P249:R249"/>
    <mergeCell ref="S249:S250"/>
    <mergeCell ref="T249:T250"/>
    <mergeCell ref="U249:U250"/>
    <mergeCell ref="B251:C251"/>
    <mergeCell ref="M251:N251"/>
    <mergeCell ref="B252:C252"/>
    <mergeCell ref="M252:N252"/>
    <mergeCell ref="B253:C253"/>
    <mergeCell ref="M253:N253"/>
    <mergeCell ref="B254:C254"/>
    <mergeCell ref="M254:N254"/>
    <mergeCell ref="B255:C255"/>
    <mergeCell ref="M255:N255"/>
    <mergeCell ref="A256:C256"/>
    <mergeCell ref="L256:N256"/>
    <mergeCell ref="B257:C257"/>
    <mergeCell ref="M257:N257"/>
    <mergeCell ref="B263:C263"/>
    <mergeCell ref="M263:N263"/>
    <mergeCell ref="A264:C264"/>
    <mergeCell ref="L264:N264"/>
    <mergeCell ref="A265:C265"/>
    <mergeCell ref="L265:N265"/>
    <mergeCell ref="B258:C258"/>
    <mergeCell ref="M258:N258"/>
    <mergeCell ref="B259:C259"/>
    <mergeCell ref="M259:N259"/>
    <mergeCell ref="B260:C260"/>
    <mergeCell ref="M260:N260"/>
    <mergeCell ref="B261:C261"/>
    <mergeCell ref="M261:N261"/>
    <mergeCell ref="B262:C262"/>
    <mergeCell ref="M262:N262"/>
    <mergeCell ref="A247:B248"/>
    <mergeCell ref="A220:B221"/>
    <mergeCell ref="A167:B168"/>
    <mergeCell ref="A88:B89"/>
    <mergeCell ref="A62:B63"/>
    <mergeCell ref="A245:C245"/>
    <mergeCell ref="G247:H247"/>
    <mergeCell ref="F248:J248"/>
    <mergeCell ref="B236:C236"/>
    <mergeCell ref="B237:C237"/>
    <mergeCell ref="A238:C238"/>
    <mergeCell ref="A239:C239"/>
    <mergeCell ref="B231:C231"/>
    <mergeCell ref="B232:C232"/>
    <mergeCell ref="B233:C233"/>
    <mergeCell ref="B234:C234"/>
    <mergeCell ref="B209:C209"/>
    <mergeCell ref="B235:C235"/>
    <mergeCell ref="B226:C226"/>
    <mergeCell ref="B227:C227"/>
    <mergeCell ref="B228:C228"/>
    <mergeCell ref="B229:C229"/>
    <mergeCell ref="A230:C230"/>
    <mergeCell ref="G220:H220"/>
    <mergeCell ref="L247:M248"/>
    <mergeCell ref="L220:M221"/>
    <mergeCell ref="L167:M168"/>
    <mergeCell ref="L88:M89"/>
    <mergeCell ref="L7:M9"/>
    <mergeCell ref="L245:N245"/>
    <mergeCell ref="R247:S247"/>
    <mergeCell ref="Q248:U248"/>
    <mergeCell ref="M236:N236"/>
    <mergeCell ref="M237:N237"/>
    <mergeCell ref="L238:N238"/>
    <mergeCell ref="L239:N239"/>
    <mergeCell ref="M231:N231"/>
    <mergeCell ref="M232:N232"/>
    <mergeCell ref="M233:N233"/>
    <mergeCell ref="M234:N234"/>
    <mergeCell ref="M235:N235"/>
    <mergeCell ref="M226:N226"/>
    <mergeCell ref="M227:N227"/>
    <mergeCell ref="M228:N228"/>
    <mergeCell ref="M229:N229"/>
    <mergeCell ref="L230:N230"/>
    <mergeCell ref="O222:O223"/>
    <mergeCell ref="P222:R222"/>
    <mergeCell ref="A116:A117"/>
    <mergeCell ref="B116:C117"/>
    <mergeCell ref="D116:D117"/>
    <mergeCell ref="E116:G116"/>
    <mergeCell ref="H116:H117"/>
    <mergeCell ref="I116:I117"/>
    <mergeCell ref="J116:J117"/>
    <mergeCell ref="L116:L117"/>
    <mergeCell ref="M116:N117"/>
    <mergeCell ref="R164:U164"/>
    <mergeCell ref="B119:C119"/>
    <mergeCell ref="M119:N119"/>
    <mergeCell ref="B120:C120"/>
    <mergeCell ref="M120:N120"/>
    <mergeCell ref="B121:C121"/>
    <mergeCell ref="M121:N121"/>
    <mergeCell ref="B122:C122"/>
    <mergeCell ref="M122:N122"/>
    <mergeCell ref="A123:C123"/>
    <mergeCell ref="L123:N123"/>
    <mergeCell ref="B124:C124"/>
    <mergeCell ref="M124:N124"/>
    <mergeCell ref="B125:C125"/>
    <mergeCell ref="M125:N125"/>
    <mergeCell ref="B126:C126"/>
    <mergeCell ref="M126:N126"/>
    <mergeCell ref="B127:C127"/>
    <mergeCell ref="M127:N127"/>
    <mergeCell ref="P142:P143"/>
    <mergeCell ref="Q142:S142"/>
    <mergeCell ref="T142:T143"/>
    <mergeCell ref="M140:N141"/>
    <mergeCell ref="S140:T140"/>
    <mergeCell ref="M37:N38"/>
    <mergeCell ref="O37:O38"/>
    <mergeCell ref="P37:R37"/>
    <mergeCell ref="S37:S38"/>
    <mergeCell ref="T37:T38"/>
    <mergeCell ref="U37:U38"/>
    <mergeCell ref="B128:C128"/>
    <mergeCell ref="M128:N128"/>
    <mergeCell ref="B129:C129"/>
    <mergeCell ref="M129:N129"/>
    <mergeCell ref="Q115:U115"/>
    <mergeCell ref="O116:O117"/>
    <mergeCell ref="P116:R116"/>
    <mergeCell ref="S116:S117"/>
    <mergeCell ref="T116:T117"/>
    <mergeCell ref="U116:U117"/>
    <mergeCell ref="B118:C118"/>
    <mergeCell ref="M118:N118"/>
    <mergeCell ref="A61:U61"/>
    <mergeCell ref="B104:C104"/>
    <mergeCell ref="M104:N104"/>
    <mergeCell ref="A105:C105"/>
    <mergeCell ref="L105:N105"/>
    <mergeCell ref="A106:C106"/>
    <mergeCell ref="B43:C43"/>
    <mergeCell ref="M43:N43"/>
    <mergeCell ref="B44:C44"/>
    <mergeCell ref="M44:N44"/>
    <mergeCell ref="A45:C45"/>
    <mergeCell ref="L45:N45"/>
    <mergeCell ref="B46:C46"/>
    <mergeCell ref="M46:N46"/>
    <mergeCell ref="B47:C47"/>
    <mergeCell ref="M47:N47"/>
    <mergeCell ref="B6:V6"/>
    <mergeCell ref="A33:U33"/>
    <mergeCell ref="B39:C39"/>
    <mergeCell ref="M39:N39"/>
    <mergeCell ref="B40:C40"/>
    <mergeCell ref="M40:N40"/>
    <mergeCell ref="B41:C41"/>
    <mergeCell ref="M41:N41"/>
    <mergeCell ref="B42:C42"/>
    <mergeCell ref="M42:N42"/>
    <mergeCell ref="A34:B36"/>
    <mergeCell ref="G34:H34"/>
    <mergeCell ref="L34:M36"/>
    <mergeCell ref="R34:S34"/>
    <mergeCell ref="F35:J35"/>
    <mergeCell ref="Q35:U35"/>
    <mergeCell ref="A37:A38"/>
    <mergeCell ref="B37:C38"/>
    <mergeCell ref="D37:D38"/>
    <mergeCell ref="E37:G37"/>
    <mergeCell ref="H37:H38"/>
    <mergeCell ref="I37:I38"/>
    <mergeCell ref="J37:J38"/>
    <mergeCell ref="L37:L38"/>
    <mergeCell ref="A266:C266"/>
    <mergeCell ref="L266:N266"/>
    <mergeCell ref="A267:C267"/>
    <mergeCell ref="L267:N267"/>
    <mergeCell ref="B48:C48"/>
    <mergeCell ref="M48:N48"/>
    <mergeCell ref="B49:C49"/>
    <mergeCell ref="M49:N49"/>
    <mergeCell ref="B50:C50"/>
    <mergeCell ref="M50:N50"/>
    <mergeCell ref="B51:C51"/>
    <mergeCell ref="M51:N51"/>
    <mergeCell ref="B52:C52"/>
    <mergeCell ref="M52:N52"/>
    <mergeCell ref="A53:C53"/>
    <mergeCell ref="L53:N53"/>
    <mergeCell ref="A54:C54"/>
    <mergeCell ref="L54:N54"/>
    <mergeCell ref="B130:C130"/>
    <mergeCell ref="M130:N130"/>
    <mergeCell ref="A131:C131"/>
    <mergeCell ref="L131:N131"/>
    <mergeCell ref="A132:C132"/>
    <mergeCell ref="L132:N132"/>
  </mergeCells>
  <pageMargins left="0.25" right="0.25" top="0.75" bottom="0.75" header="0.3" footer="0.3"/>
  <pageSetup scale="83" pageOrder="overThenDown" orientation="landscape" r:id="rId1"/>
  <rowBreaks count="17" manualBreakCount="17">
    <brk id="27" max="16383" man="1"/>
    <brk id="54" max="16383" man="1"/>
    <brk id="81" max="16383" man="1"/>
    <brk id="108" max="21" man="1"/>
    <brk id="132" max="16383" man="1"/>
    <brk id="160" max="21" man="1"/>
    <brk id="186" max="21" man="1"/>
    <brk id="213" max="21" man="1"/>
    <brk id="240" max="21" man="1"/>
    <brk id="336" max="16383" man="1"/>
    <brk id="359" max="16383" man="1"/>
    <brk id="382" max="16383" man="1"/>
    <brk id="406" max="16383" man="1"/>
    <brk id="429" max="16383" man="1"/>
    <brk id="453" max="16383" man="1"/>
    <brk id="477" max="16383" man="1"/>
    <brk id="5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Garden</cp:lastModifiedBy>
  <cp:lastPrinted>2024-10-30T05:56:09Z</cp:lastPrinted>
  <dcterms:modified xsi:type="dcterms:W3CDTF">2024-10-30T05:56:42Z</dcterms:modified>
</cp:coreProperties>
</file>